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10" windowHeight="8100" activeTab="0"/>
  </bookViews>
  <sheets>
    <sheet name="Enoncé" sheetId="1" r:id="rId1"/>
    <sheet name="Réponses" sheetId="2" state="hidden" r:id="rId2"/>
    <sheet name="Corrigé" sheetId="3" state="hidden" r:id="rId3"/>
  </sheets>
  <definedNames>
    <definedName name="_xlnm.Print_Area" localSheetId="2">'Corrigé'!$B$1:$J$118</definedName>
    <definedName name="_xlnm.Print_Area" localSheetId="0">'Enoncé'!$B$1:$P$119</definedName>
    <definedName name="_xlnm.Print_Area" localSheetId="1">'Réponses'!$B$1:$P$119</definedName>
  </definedNames>
  <calcPr fullCalcOnLoad="1"/>
</workbook>
</file>

<file path=xl/sharedStrings.xml><?xml version="1.0" encoding="utf-8"?>
<sst xmlns="http://schemas.openxmlformats.org/spreadsheetml/2006/main" count="475" uniqueCount="92">
  <si>
    <t>Exercice Tensioflux</t>
  </si>
  <si>
    <t xml:space="preserve">Taille des lots de fabrication </t>
  </si>
  <si>
    <t xml:space="preserve">Capacité des conteneurs </t>
  </si>
  <si>
    <t>pièces</t>
  </si>
  <si>
    <t>minutes</t>
  </si>
  <si>
    <t xml:space="preserve">Délai de réaction </t>
  </si>
  <si>
    <t>Temps de fabrication par pièce</t>
  </si>
  <si>
    <t>Temps de fabrication d'un lot</t>
  </si>
  <si>
    <t>heures</t>
  </si>
  <si>
    <t>Coefficient de sécurité</t>
  </si>
  <si>
    <t>Quantité totale de pièces dans la boucle</t>
  </si>
  <si>
    <t>Consommation du poste aval pendant le délai de réaction</t>
  </si>
  <si>
    <t>tickets</t>
  </si>
  <si>
    <t>Nombre d'heures de travail par jour</t>
  </si>
  <si>
    <t>Question 3</t>
  </si>
  <si>
    <t>Rappel des éléments de l'énoncé</t>
  </si>
  <si>
    <t>Question 1: Vérifier l'équilibre charge / capacité</t>
  </si>
  <si>
    <t xml:space="preserve">Nombre de consommation de sous-ensembles par jour </t>
  </si>
  <si>
    <t>= tps de fabrication d'un lot + tps de réglage + tps de transport+ tps d'attente</t>
  </si>
  <si>
    <t>correspond au nombre de conteneurs minimum en lancement (du fait de la taille de lot en fabrication)</t>
  </si>
  <si>
    <t>= temps unitaire de fabrication * taille de lot</t>
  </si>
  <si>
    <t xml:space="preserve">Consommation du poste aval pendant le délai de réaction + sécurité : </t>
  </si>
  <si>
    <t>= consommation de sous-ensembles avec coefficient de sécurité</t>
  </si>
  <si>
    <t>= consommation de sous-ensembles pendant le délai de réaction</t>
  </si>
  <si>
    <t>= besoin lié à la consommation de sous-ensemble par jour</t>
  </si>
  <si>
    <t>piéces/jour</t>
  </si>
  <si>
    <t>= faculté à produire les sous-ensembles: tps de réglage + temps de production</t>
  </si>
  <si>
    <t>mn</t>
  </si>
  <si>
    <t>pièces/jour</t>
  </si>
  <si>
    <t>Conclusion:</t>
  </si>
  <si>
    <t>Eliminer la réponse inadaptée</t>
  </si>
  <si>
    <t>a/ La charge correspond à la capacité</t>
  </si>
  <si>
    <t>b/ La charge ne correspond pas à la capacité</t>
  </si>
  <si>
    <t>Tps attente du moyen</t>
  </si>
  <si>
    <t>Tps de réglage</t>
  </si>
  <si>
    <t>Tps de production d'un lot</t>
  </si>
  <si>
    <t>Tps de transport</t>
  </si>
  <si>
    <t>Tps d'attente d'un ticket</t>
  </si>
  <si>
    <t>lots</t>
  </si>
  <si>
    <t>Taux d'occupation:</t>
  </si>
  <si>
    <t>= Charge / capacité</t>
  </si>
  <si>
    <t>= Quantité de pièces possible pendant ce tps disponible</t>
  </si>
  <si>
    <t xml:space="preserve"> = tps de travail/jour-tps d'attente - tps de réglage - tps de transport</t>
  </si>
  <si>
    <t xml:space="preserve">Tps disponible pour produire: </t>
  </si>
  <si>
    <t>Un atelier de fabrication de sous-ensembles approvisionne la chaîne de montage de petits
articles électroménagers située dans un bâtiment proche. La régularité de la production incite
la direction à mettre en place un système d’appel par l’aval entre ces deux postes. Les caractéristiques de la production sont les suivantes :
− l’atelier fonctionne 8 heures par jour,
− la chaîne consomme 2 000 sous-ensembles par jour,
− il faut une heure pour régler la machine de l’atelier pour chaque lot produit et cinq secondes pour produire une pièce,
− la taille des lots s’élève à 500 pièces,
− la capacité des conteneurs est de 250 pièces,
− la manutention d’un conteneur d’un poste à l’autre nécessite dix minutes,
− le ramassage des tickets s’effectue lors de l’approvisionnement de la chaîne, c’est-à-dire
toutes les heures,
− le temps d’attente moyen au planning amont peut être estimé à trente minutes.
On retiendra pour l’ensemble des calculs un coefficient de sécurité de 20 %.</t>
  </si>
  <si>
    <t>Niveau d'alerte:</t>
  </si>
  <si>
    <t xml:space="preserve"> Tenir compte du fait qu'un lot est systématiquement produit</t>
  </si>
  <si>
    <t xml:space="preserve">Temps déterminants </t>
  </si>
  <si>
    <t xml:space="preserve">Calcul du nombre de conteneurs: </t>
  </si>
  <si>
    <t>Question 2: Déterminer le nombre de tickets de la boucle, c'est-à-dire</t>
  </si>
  <si>
    <t>a/ Le nombre de ticketrs pour le niveau d'alerte (correspond au seuil où il faut produire)</t>
  </si>
  <si>
    <t>b/ le nombre de tickets à produire (tient compte de la taille de lot et de la quantité d'un conteneur)</t>
  </si>
  <si>
    <t>c/ Le nombre de tickets en circulation (est calculé à partir du niveau d'alerte et tient compte du coefficient de sécurité)</t>
  </si>
  <si>
    <t xml:space="preserve">a/ Nombre de tickets retenu pour le niveau d'alerte: </t>
  </si>
  <si>
    <t xml:space="preserve">b/ Minimum de lancement: </t>
  </si>
  <si>
    <t xml:space="preserve">c/ Nombre de tickets retenu en circulation: </t>
  </si>
  <si>
    <t>Calculer le nombre de lancements réalisés par jour</t>
  </si>
  <si>
    <t>ticket</t>
  </si>
  <si>
    <t>Délai de réaction</t>
  </si>
  <si>
    <t>Redimensionner la boucle Kanban</t>
  </si>
  <si>
    <t xml:space="preserve">Nb de lots produits dans une journée: </t>
  </si>
  <si>
    <t xml:space="preserve">Temps de réglage (pour chaque lot lancé): </t>
  </si>
  <si>
    <t>Déterminer s'il y a toujours adéquation charge/capacité</t>
  </si>
  <si>
    <t xml:space="preserve">Capacité: </t>
  </si>
  <si>
    <t xml:space="preserve">Charge: </t>
  </si>
  <si>
    <t>Il convient d'optimiser …..</t>
  </si>
  <si>
    <t>Quelle démarche de progrés engagez vous pour obtenir les conditions nécessaires (un taux d'aoccupation maximum de 90% est requis)?</t>
  </si>
  <si>
    <t xml:space="preserve">Temps de transport d'un poste à l'autre (pour chaque lot lancé): </t>
  </si>
  <si>
    <t xml:space="preserve">Temps d'attente d'un ticket (pour chaque lot lancé): </t>
  </si>
  <si>
    <t xml:space="preserve">Temps d'attente moyen (pour chaque lot lancé): </t>
  </si>
  <si>
    <t>Question 4</t>
  </si>
  <si>
    <t>Que devrait faire cette entreprise si elle voulait encore réduire ses stocks d'en-cours et tendre les fluxentre l'atelier et le montage ?</t>
  </si>
  <si>
    <t>Il conviendrait de …..</t>
  </si>
  <si>
    <t>Nom1, prénom1:</t>
  </si>
  <si>
    <t>Nom2, prénom2:</t>
  </si>
  <si>
    <t>.</t>
  </si>
  <si>
    <t>Le 16 novembre 2011</t>
  </si>
  <si>
    <t>a/ Calculer le nombre de lancements réalisés par jour</t>
  </si>
  <si>
    <t>b/ Quelle démarche de progrés engagez vous pour obtenir les conditions nécessaires (un taux d'aoccupation maximum de 90% est requis)?</t>
  </si>
  <si>
    <t>c/ Redimensionner la boucle Kanban</t>
  </si>
  <si>
    <t>Question 2: En effectuant les calculs présentant ci-dessous, déterminer le nombre de tickets de la boucle, c'est-à-dire</t>
  </si>
  <si>
    <r>
      <t xml:space="preserve">Temps de réglage </t>
    </r>
    <r>
      <rPr>
        <i/>
        <sz val="11"/>
        <color indexed="10"/>
        <rFont val="Calibri"/>
        <family val="2"/>
      </rPr>
      <t>(pour chaque lot lancé)</t>
    </r>
    <r>
      <rPr>
        <i/>
        <sz val="11"/>
        <rFont val="Calibri"/>
        <family val="2"/>
      </rPr>
      <t xml:space="preserve">: </t>
    </r>
  </si>
  <si>
    <r>
      <t xml:space="preserve">Temps de transport d'un poste à l'autre </t>
    </r>
    <r>
      <rPr>
        <i/>
        <sz val="11"/>
        <color indexed="10"/>
        <rFont val="Calibri"/>
        <family val="2"/>
      </rPr>
      <t>(pour chaque lot lancé</t>
    </r>
    <r>
      <rPr>
        <i/>
        <sz val="11"/>
        <rFont val="Calibri"/>
        <family val="2"/>
      </rPr>
      <t xml:space="preserve">): </t>
    </r>
  </si>
  <si>
    <r>
      <t xml:space="preserve">Temps d'attente d'un ticket </t>
    </r>
    <r>
      <rPr>
        <i/>
        <sz val="11"/>
        <color indexed="10"/>
        <rFont val="Calibri"/>
        <family val="2"/>
      </rPr>
      <t>(pour chaque lot lancé)</t>
    </r>
    <r>
      <rPr>
        <i/>
        <sz val="11"/>
        <rFont val="Calibri"/>
        <family val="2"/>
      </rPr>
      <t xml:space="preserve">: </t>
    </r>
  </si>
  <si>
    <r>
      <t xml:space="preserve">Temps d'attente du moyen </t>
    </r>
    <r>
      <rPr>
        <i/>
        <sz val="11"/>
        <color indexed="10"/>
        <rFont val="Calibri"/>
        <family val="2"/>
      </rPr>
      <t>(pour chaque lot lancé)</t>
    </r>
    <r>
      <rPr>
        <i/>
        <sz val="11"/>
        <rFont val="Calibri"/>
        <family val="2"/>
      </rPr>
      <t xml:space="preserve">: </t>
    </r>
  </si>
  <si>
    <t>=nb de tickets nécessaires pour couvrir la consommation précédente</t>
  </si>
  <si>
    <r>
      <t xml:space="preserve">On décide de réduire la taille des séries de fabrication de </t>
    </r>
    <r>
      <rPr>
        <b/>
        <sz val="11"/>
        <rFont val="Calibri"/>
        <family val="2"/>
      </rPr>
      <t>500</t>
    </r>
    <r>
      <rPr>
        <sz val="11"/>
        <rFont val="Calibri"/>
        <family val="2"/>
      </rPr>
      <t xml:space="preserve"> à </t>
    </r>
    <r>
      <rPr>
        <b/>
        <sz val="11"/>
        <rFont val="Calibri"/>
        <family val="2"/>
      </rPr>
      <t>250</t>
    </r>
  </si>
  <si>
    <r>
      <t xml:space="preserve">Un atelier de fabrication de sous-ensembles approvisionne la chaîne de montage de petits
articles électroménagers située dans un bâtiment proche. La régularité de la production incite
la direction à mettre en place un système d’appel par l’aval entre ces deux postes. Les caractéristiques de la production sont les suivantes :
− l’atelier fonctionne 8 heures par jour,
− la chaîne consomme 2 000 sous-ensembles par jour,
− il faut </t>
    </r>
    <r>
      <rPr>
        <sz val="11"/>
        <color indexed="10"/>
        <rFont val="Calibri"/>
        <family val="2"/>
      </rPr>
      <t>20 mn</t>
    </r>
    <r>
      <rPr>
        <sz val="11"/>
        <rFont val="Calibri"/>
        <family val="2"/>
      </rPr>
      <t xml:space="preserve"> pour régler la machine de l’atelier pour chaque lot produit et cinq secondes pour produire une pièce,
− la taille des lots s’élève à 500 pièces,
− la capacité des conteneurs est de 250 pièces,
− la manutention d’un conteneur d’un poste à l’autre nécessite dix minutes,
− le ramassage des tickets s’effectue lors de l’approvisionnement de la chaîne, c’est-à-dire
toutes les</t>
    </r>
    <r>
      <rPr>
        <sz val="11"/>
        <color indexed="10"/>
        <rFont val="Calibri"/>
        <family val="2"/>
      </rPr>
      <t xml:space="preserve"> 5 minutes</t>
    </r>
    <r>
      <rPr>
        <sz val="11"/>
        <rFont val="Calibri"/>
        <family val="2"/>
      </rPr>
      <t xml:space="preserve">,
− le temps d’attente moyen au planning amont peut être estimé à </t>
    </r>
    <r>
      <rPr>
        <sz val="11"/>
        <color indexed="10"/>
        <rFont val="Calibri"/>
        <family val="2"/>
      </rPr>
      <t xml:space="preserve">10 </t>
    </r>
    <r>
      <rPr>
        <sz val="11"/>
        <rFont val="Calibri"/>
        <family val="2"/>
      </rPr>
      <t>minutes.
On retiendra pour l’ensemble des calculs un coefficient de sécurité de 20 %.</t>
    </r>
  </si>
  <si>
    <t>dans l'absolu</t>
  </si>
  <si>
    <t>tps perdus</t>
  </si>
  <si>
    <t>Le ……..</t>
  </si>
  <si>
    <t>tps restant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</si>
</sst>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&quot; mn&quot;"/>
  </numFmts>
  <fonts count="48">
    <font>
      <sz val="10"/>
      <name val="Arial"/>
      <family val="0"/>
    </font>
    <font>
      <i/>
      <sz val="11"/>
      <name val="Calibri"/>
      <family val="2"/>
    </font>
    <font>
      <i/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i/>
      <sz val="11"/>
      <color indexed="63"/>
      <name val="Calibri"/>
      <family val="2"/>
    </font>
    <font>
      <sz val="10"/>
      <color indexed="10"/>
      <name val="Arial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 tint="0.34999001026153564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i/>
      <sz val="11"/>
      <color rgb="FFFF0000"/>
      <name val="Calibri"/>
      <family val="2"/>
    </font>
    <font>
      <i/>
      <sz val="11"/>
      <color theme="1" tint="0.2499800026416778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2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1" fontId="3" fillId="35" borderId="17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1" fillId="36" borderId="18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6" borderId="17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2" fontId="1" fillId="36" borderId="17" xfId="0" applyNumberFormat="1" applyFont="1" applyFill="1" applyBorder="1" applyAlignment="1">
      <alignment/>
    </xf>
    <xf numFmtId="0" fontId="1" fillId="33" borderId="19" xfId="0" applyFont="1" applyFill="1" applyBorder="1" applyAlignment="1">
      <alignment/>
    </xf>
    <xf numFmtId="9" fontId="1" fillId="36" borderId="20" xfId="0" applyNumberFormat="1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1" xfId="0" applyFont="1" applyFill="1" applyBorder="1" applyAlignment="1">
      <alignment horizontal="right"/>
    </xf>
    <xf numFmtId="0" fontId="1" fillId="33" borderId="13" xfId="0" applyFont="1" applyFill="1" applyBorder="1" applyAlignment="1">
      <alignment horizontal="right"/>
    </xf>
    <xf numFmtId="0" fontId="1" fillId="33" borderId="15" xfId="0" applyFont="1" applyFill="1" applyBorder="1" applyAlignment="1">
      <alignment horizontal="right"/>
    </xf>
    <xf numFmtId="0" fontId="3" fillId="33" borderId="11" xfId="0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3" fillId="33" borderId="0" xfId="0" applyFont="1" applyFill="1" applyAlignment="1" quotePrefix="1">
      <alignment/>
    </xf>
    <xf numFmtId="0" fontId="3" fillId="33" borderId="0" xfId="0" applyFont="1" applyFill="1" applyAlignment="1">
      <alignment horizontal="right"/>
    </xf>
    <xf numFmtId="0" fontId="3" fillId="10" borderId="0" xfId="0" applyFont="1" applyFill="1" applyAlignment="1">
      <alignment/>
    </xf>
    <xf numFmtId="0" fontId="0" fillId="10" borderId="0" xfId="0" applyFill="1" applyAlignment="1">
      <alignment/>
    </xf>
    <xf numFmtId="0" fontId="3" fillId="37" borderId="0" xfId="0" applyFont="1" applyFill="1" applyAlignment="1">
      <alignment/>
    </xf>
    <xf numFmtId="0" fontId="0" fillId="37" borderId="0" xfId="0" applyFill="1" applyAlignment="1">
      <alignment/>
    </xf>
    <xf numFmtId="0" fontId="3" fillId="9" borderId="0" xfId="0" applyFont="1" applyFill="1" applyAlignment="1">
      <alignment/>
    </xf>
    <xf numFmtId="0" fontId="3" fillId="9" borderId="0" xfId="0" applyFont="1" applyFill="1" applyAlignment="1">
      <alignment horizontal="right"/>
    </xf>
    <xf numFmtId="0" fontId="22" fillId="33" borderId="0" xfId="0" applyFont="1" applyFill="1" applyAlignment="1">
      <alignment horizontal="right" vertical="top" wrapText="1"/>
    </xf>
    <xf numFmtId="0" fontId="22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/>
    </xf>
    <xf numFmtId="178" fontId="3" fillId="33" borderId="0" xfId="0" applyNumberFormat="1" applyFont="1" applyFill="1" applyAlignment="1">
      <alignment horizontal="center"/>
    </xf>
    <xf numFmtId="178" fontId="0" fillId="33" borderId="0" xfId="0" applyNumberFormat="1" applyFill="1" applyAlignment="1">
      <alignment horizontal="center"/>
    </xf>
    <xf numFmtId="9" fontId="3" fillId="33" borderId="0" xfId="50" applyFont="1" applyFill="1" applyAlignment="1">
      <alignment/>
    </xf>
    <xf numFmtId="0" fontId="3" fillId="0" borderId="0" xfId="0" applyFont="1" applyFill="1" applyBorder="1" applyAlignment="1">
      <alignment/>
    </xf>
    <xf numFmtId="2" fontId="3" fillId="0" borderId="17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right"/>
    </xf>
    <xf numFmtId="1" fontId="3" fillId="0" borderId="17" xfId="0" applyNumberFormat="1" applyFont="1" applyFill="1" applyBorder="1" applyAlignment="1">
      <alignment/>
    </xf>
    <xf numFmtId="0" fontId="43" fillId="33" borderId="0" xfId="0" applyFont="1" applyFill="1" applyAlignment="1" quotePrefix="1">
      <alignment/>
    </xf>
    <xf numFmtId="0" fontId="43" fillId="33" borderId="0" xfId="0" applyFont="1" applyFill="1" applyAlignment="1">
      <alignment/>
    </xf>
    <xf numFmtId="0" fontId="3" fillId="33" borderId="19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0" fillId="33" borderId="19" xfId="0" applyFill="1" applyBorder="1" applyAlignment="1">
      <alignment/>
    </xf>
    <xf numFmtId="0" fontId="3" fillId="0" borderId="0" xfId="0" applyFont="1" applyFill="1" applyAlignment="1">
      <alignment vertical="top" wrapText="1"/>
    </xf>
    <xf numFmtId="1" fontId="3" fillId="10" borderId="18" xfId="0" applyNumberFormat="1" applyFont="1" applyFill="1" applyBorder="1" applyAlignment="1">
      <alignment/>
    </xf>
    <xf numFmtId="1" fontId="3" fillId="10" borderId="17" xfId="0" applyNumberFormat="1" applyFont="1" applyFill="1" applyBorder="1" applyAlignment="1">
      <alignment/>
    </xf>
    <xf numFmtId="2" fontId="3" fillId="10" borderId="17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1" fontId="4" fillId="35" borderId="17" xfId="0" applyNumberFormat="1" applyFont="1" applyFill="1" applyBorder="1" applyAlignment="1">
      <alignment/>
    </xf>
    <xf numFmtId="0" fontId="4" fillId="33" borderId="14" xfId="0" applyFont="1" applyFill="1" applyBorder="1" applyAlignment="1">
      <alignment/>
    </xf>
    <xf numFmtId="1" fontId="4" fillId="0" borderId="17" xfId="0" applyNumberFormat="1" applyFont="1" applyFill="1" applyBorder="1" applyAlignment="1">
      <alignment/>
    </xf>
    <xf numFmtId="0" fontId="3" fillId="38" borderId="17" xfId="0" applyFont="1" applyFill="1" applyBorder="1" applyAlignment="1">
      <alignment/>
    </xf>
    <xf numFmtId="1" fontId="3" fillId="39" borderId="18" xfId="0" applyNumberFormat="1" applyFont="1" applyFill="1" applyBorder="1" applyAlignment="1">
      <alignment/>
    </xf>
    <xf numFmtId="1" fontId="3" fillId="39" borderId="17" xfId="0" applyNumberFormat="1" applyFont="1" applyFill="1" applyBorder="1" applyAlignment="1">
      <alignment/>
    </xf>
    <xf numFmtId="0" fontId="3" fillId="39" borderId="17" xfId="0" applyFont="1" applyFill="1" applyBorder="1" applyAlignment="1">
      <alignment/>
    </xf>
    <xf numFmtId="178" fontId="0" fillId="39" borderId="0" xfId="0" applyNumberFormat="1" applyFill="1" applyAlignment="1">
      <alignment horizontal="center"/>
    </xf>
    <xf numFmtId="178" fontId="3" fillId="39" borderId="0" xfId="0" applyNumberFormat="1" applyFont="1" applyFill="1" applyAlignment="1">
      <alignment horizontal="center"/>
    </xf>
    <xf numFmtId="1" fontId="3" fillId="16" borderId="17" xfId="0" applyNumberFormat="1" applyFont="1" applyFill="1" applyBorder="1" applyAlignment="1">
      <alignment/>
    </xf>
    <xf numFmtId="2" fontId="3" fillId="16" borderId="17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28" fillId="33" borderId="0" xfId="0" applyFont="1" applyFill="1" applyAlignment="1">
      <alignment/>
    </xf>
    <xf numFmtId="0" fontId="1" fillId="40" borderId="18" xfId="0" applyFont="1" applyFill="1" applyBorder="1" applyAlignment="1">
      <alignment/>
    </xf>
    <xf numFmtId="0" fontId="1" fillId="40" borderId="17" xfId="0" applyFont="1" applyFill="1" applyBorder="1" applyAlignment="1">
      <alignment/>
    </xf>
    <xf numFmtId="2" fontId="1" fillId="40" borderId="17" xfId="0" applyNumberFormat="1" applyFont="1" applyFill="1" applyBorder="1" applyAlignment="1">
      <alignment/>
    </xf>
    <xf numFmtId="9" fontId="1" fillId="40" borderId="20" xfId="50" applyFont="1" applyFill="1" applyBorder="1" applyAlignment="1">
      <alignment/>
    </xf>
    <xf numFmtId="0" fontId="44" fillId="41" borderId="0" xfId="0" applyFont="1" applyFill="1" applyAlignment="1">
      <alignment/>
    </xf>
    <xf numFmtId="0" fontId="45" fillId="41" borderId="0" xfId="0" applyFont="1" applyFill="1" applyAlignment="1">
      <alignment/>
    </xf>
    <xf numFmtId="0" fontId="28" fillId="41" borderId="0" xfId="0" applyFont="1" applyFill="1" applyAlignment="1">
      <alignment/>
    </xf>
    <xf numFmtId="9" fontId="28" fillId="41" borderId="0" xfId="50" applyFont="1" applyFill="1" applyAlignment="1">
      <alignment/>
    </xf>
    <xf numFmtId="1" fontId="28" fillId="10" borderId="17" xfId="0" applyNumberFormat="1" applyFont="1" applyFill="1" applyBorder="1" applyAlignment="1">
      <alignment/>
    </xf>
    <xf numFmtId="1" fontId="28" fillId="41" borderId="18" xfId="0" applyNumberFormat="1" applyFont="1" applyFill="1" applyBorder="1" applyAlignment="1">
      <alignment/>
    </xf>
    <xf numFmtId="1" fontId="28" fillId="41" borderId="17" xfId="0" applyNumberFormat="1" applyFont="1" applyFill="1" applyBorder="1" applyAlignment="1">
      <alignment/>
    </xf>
    <xf numFmtId="2" fontId="28" fillId="10" borderId="17" xfId="0" applyNumberFormat="1" applyFont="1" applyFill="1" applyBorder="1" applyAlignment="1">
      <alignment/>
    </xf>
    <xf numFmtId="1" fontId="45" fillId="35" borderId="17" xfId="0" applyNumberFormat="1" applyFont="1" applyFill="1" applyBorder="1" applyAlignment="1">
      <alignment/>
    </xf>
    <xf numFmtId="0" fontId="28" fillId="38" borderId="17" xfId="0" applyFont="1" applyFill="1" applyBorder="1" applyAlignment="1">
      <alignment/>
    </xf>
    <xf numFmtId="1" fontId="28" fillId="39" borderId="18" xfId="0" applyNumberFormat="1" applyFont="1" applyFill="1" applyBorder="1" applyAlignment="1">
      <alignment/>
    </xf>
    <xf numFmtId="1" fontId="28" fillId="39" borderId="17" xfId="0" applyNumberFormat="1" applyFont="1" applyFill="1" applyBorder="1" applyAlignment="1">
      <alignment/>
    </xf>
    <xf numFmtId="1" fontId="28" fillId="0" borderId="17" xfId="0" applyNumberFormat="1" applyFont="1" applyFill="1" applyBorder="1" applyAlignment="1">
      <alignment/>
    </xf>
    <xf numFmtId="1" fontId="28" fillId="16" borderId="17" xfId="0" applyNumberFormat="1" applyFont="1" applyFill="1" applyBorder="1" applyAlignment="1">
      <alignment/>
    </xf>
    <xf numFmtId="2" fontId="28" fillId="16" borderId="17" xfId="0" applyNumberFormat="1" applyFont="1" applyFill="1" applyBorder="1" applyAlignment="1">
      <alignment/>
    </xf>
    <xf numFmtId="1" fontId="28" fillId="35" borderId="17" xfId="0" applyNumberFormat="1" applyFont="1" applyFill="1" applyBorder="1" applyAlignment="1">
      <alignment/>
    </xf>
    <xf numFmtId="2" fontId="28" fillId="0" borderId="17" xfId="0" applyNumberFormat="1" applyFont="1" applyFill="1" applyBorder="1" applyAlignment="1">
      <alignment/>
    </xf>
    <xf numFmtId="0" fontId="46" fillId="36" borderId="17" xfId="0" applyFont="1" applyFill="1" applyBorder="1" applyAlignment="1">
      <alignment/>
    </xf>
    <xf numFmtId="177" fontId="1" fillId="36" borderId="17" xfId="0" applyNumberFormat="1" applyFont="1" applyFill="1" applyBorder="1" applyAlignment="1">
      <alignment/>
    </xf>
    <xf numFmtId="0" fontId="47" fillId="33" borderId="0" xfId="0" applyFont="1" applyFill="1" applyAlignment="1" quotePrefix="1">
      <alignment/>
    </xf>
    <xf numFmtId="0" fontId="47" fillId="33" borderId="0" xfId="0" applyFont="1" applyFill="1" applyAlignment="1">
      <alignment/>
    </xf>
    <xf numFmtId="0" fontId="3" fillId="38" borderId="0" xfId="0" applyFont="1" applyFill="1" applyAlignment="1">
      <alignment/>
    </xf>
    <xf numFmtId="0" fontId="0" fillId="38" borderId="0" xfId="0" applyFill="1" applyAlignment="1">
      <alignment/>
    </xf>
    <xf numFmtId="0" fontId="0" fillId="0" borderId="0" xfId="0" applyFill="1" applyAlignment="1">
      <alignment/>
    </xf>
    <xf numFmtId="0" fontId="3" fillId="38" borderId="0" xfId="0" applyFont="1" applyFill="1" applyAlignment="1">
      <alignment horizontal="right"/>
    </xf>
    <xf numFmtId="9" fontId="3" fillId="38" borderId="0" xfId="50" applyFont="1" applyFill="1" applyAlignment="1">
      <alignment/>
    </xf>
    <xf numFmtId="0" fontId="4" fillId="33" borderId="19" xfId="0" applyFont="1" applyFill="1" applyBorder="1" applyAlignment="1">
      <alignment horizontal="right"/>
    </xf>
    <xf numFmtId="1" fontId="4" fillId="35" borderId="20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3" fillId="0" borderId="0" xfId="0" applyFont="1" applyFill="1" applyAlignment="1">
      <alignment vertical="top" wrapText="1"/>
    </xf>
    <xf numFmtId="0" fontId="22" fillId="33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22" fillId="33" borderId="0" xfId="0" applyFont="1" applyFill="1" applyAlignment="1">
      <alignment horizontal="center" vertical="top" wrapText="1"/>
    </xf>
    <xf numFmtId="0" fontId="28" fillId="41" borderId="0" xfId="0" applyFont="1" applyFill="1" applyAlignment="1">
      <alignment horizontal="left" vertical="top" wrapText="1"/>
    </xf>
    <xf numFmtId="0" fontId="0" fillId="41" borderId="0" xfId="0" applyFill="1" applyAlignment="1">
      <alignment/>
    </xf>
    <xf numFmtId="0" fontId="3" fillId="41" borderId="0" xfId="0" applyFont="1" applyFill="1" applyAlignment="1">
      <alignment/>
    </xf>
    <xf numFmtId="9" fontId="3" fillId="41" borderId="0" xfId="5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19</xdr:row>
      <xdr:rowOff>66675</xdr:rowOff>
    </xdr:from>
    <xdr:to>
      <xdr:col>4</xdr:col>
      <xdr:colOff>0</xdr:colOff>
      <xdr:row>21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1581150" y="3838575"/>
          <a:ext cx="1438275" cy="4572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Atelier de sous-ensembles</a:t>
          </a:r>
        </a:p>
      </xdr:txBody>
    </xdr:sp>
    <xdr:clientData/>
  </xdr:twoCellAnchor>
  <xdr:twoCellAnchor>
    <xdr:from>
      <xdr:col>5</xdr:col>
      <xdr:colOff>190500</xdr:colOff>
      <xdr:row>19</xdr:row>
      <xdr:rowOff>57150</xdr:rowOff>
    </xdr:from>
    <xdr:to>
      <xdr:col>7</xdr:col>
      <xdr:colOff>200025</xdr:colOff>
      <xdr:row>21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3971925" y="3829050"/>
          <a:ext cx="1524000" cy="4572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Chaîne de montage petit électro-ménager</a:t>
          </a:r>
        </a:p>
      </xdr:txBody>
    </xdr:sp>
    <xdr:clientData/>
  </xdr:twoCellAnchor>
  <xdr:twoCellAnchor>
    <xdr:from>
      <xdr:col>4</xdr:col>
      <xdr:colOff>133350</xdr:colOff>
      <xdr:row>20</xdr:row>
      <xdr:rowOff>66675</xdr:rowOff>
    </xdr:from>
    <xdr:to>
      <xdr:col>5</xdr:col>
      <xdr:colOff>104775</xdr:colOff>
      <xdr:row>20</xdr:row>
      <xdr:rowOff>66675</xdr:rowOff>
    </xdr:to>
    <xdr:sp>
      <xdr:nvSpPr>
        <xdr:cNvPr id="3" name="Connecteur droit avec flèche 3"/>
        <xdr:cNvSpPr>
          <a:spLocks/>
        </xdr:cNvSpPr>
      </xdr:nvSpPr>
      <xdr:spPr>
        <a:xfrm flipV="1">
          <a:off x="3152775" y="4029075"/>
          <a:ext cx="733425" cy="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52</xdr:row>
      <xdr:rowOff>114300</xdr:rowOff>
    </xdr:from>
    <xdr:to>
      <xdr:col>7</xdr:col>
      <xdr:colOff>19050</xdr:colOff>
      <xdr:row>53</xdr:row>
      <xdr:rowOff>171450</xdr:rowOff>
    </xdr:to>
    <xdr:sp>
      <xdr:nvSpPr>
        <xdr:cNvPr id="4" name="Rectangle 4"/>
        <xdr:cNvSpPr>
          <a:spLocks/>
        </xdr:cNvSpPr>
      </xdr:nvSpPr>
      <xdr:spPr>
        <a:xfrm>
          <a:off x="4953000" y="10191750"/>
          <a:ext cx="361950" cy="247650"/>
        </a:xfrm>
        <a:prstGeom prst="rect">
          <a:avLst/>
        </a:prstGeom>
        <a:solidFill>
          <a:srgbClr val="FFC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52</xdr:row>
      <xdr:rowOff>114300</xdr:rowOff>
    </xdr:from>
    <xdr:to>
      <xdr:col>7</xdr:col>
      <xdr:colOff>695325</xdr:colOff>
      <xdr:row>53</xdr:row>
      <xdr:rowOff>171450</xdr:rowOff>
    </xdr:to>
    <xdr:sp>
      <xdr:nvSpPr>
        <xdr:cNvPr id="5" name="Rectangle 5"/>
        <xdr:cNvSpPr>
          <a:spLocks/>
        </xdr:cNvSpPr>
      </xdr:nvSpPr>
      <xdr:spPr>
        <a:xfrm>
          <a:off x="5343525" y="10191750"/>
          <a:ext cx="647700" cy="2476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52</xdr:row>
      <xdr:rowOff>114300</xdr:rowOff>
    </xdr:from>
    <xdr:to>
      <xdr:col>9</xdr:col>
      <xdr:colOff>933450</xdr:colOff>
      <xdr:row>53</xdr:row>
      <xdr:rowOff>171450</xdr:rowOff>
    </xdr:to>
    <xdr:sp>
      <xdr:nvSpPr>
        <xdr:cNvPr id="6" name="Rectangle 6"/>
        <xdr:cNvSpPr>
          <a:spLocks/>
        </xdr:cNvSpPr>
      </xdr:nvSpPr>
      <xdr:spPr>
        <a:xfrm>
          <a:off x="6019800" y="10191750"/>
          <a:ext cx="1228725" cy="247650"/>
        </a:xfrm>
        <a:prstGeom prst="rect">
          <a:avLst/>
        </a:prstGeom>
        <a:solidFill>
          <a:srgbClr val="77933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971550</xdr:colOff>
      <xdr:row>52</xdr:row>
      <xdr:rowOff>114300</xdr:rowOff>
    </xdr:from>
    <xdr:to>
      <xdr:col>10</xdr:col>
      <xdr:colOff>657225</xdr:colOff>
      <xdr:row>53</xdr:row>
      <xdr:rowOff>171450</xdr:rowOff>
    </xdr:to>
    <xdr:sp>
      <xdr:nvSpPr>
        <xdr:cNvPr id="7" name="Rectangle 7"/>
        <xdr:cNvSpPr>
          <a:spLocks/>
        </xdr:cNvSpPr>
      </xdr:nvSpPr>
      <xdr:spPr>
        <a:xfrm>
          <a:off x="7286625" y="10191750"/>
          <a:ext cx="685800" cy="247650"/>
        </a:xfrm>
        <a:prstGeom prst="rect">
          <a:avLst/>
        </a:prstGeom>
        <a:solidFill>
          <a:srgbClr val="C4BD9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695325</xdr:colOff>
      <xdr:row>52</xdr:row>
      <xdr:rowOff>114300</xdr:rowOff>
    </xdr:from>
    <xdr:to>
      <xdr:col>11</xdr:col>
      <xdr:colOff>619125</xdr:colOff>
      <xdr:row>53</xdr:row>
      <xdr:rowOff>171450</xdr:rowOff>
    </xdr:to>
    <xdr:sp>
      <xdr:nvSpPr>
        <xdr:cNvPr id="8" name="Rectangle 8"/>
        <xdr:cNvSpPr>
          <a:spLocks/>
        </xdr:cNvSpPr>
      </xdr:nvSpPr>
      <xdr:spPr>
        <a:xfrm>
          <a:off x="8010525" y="10191750"/>
          <a:ext cx="685800" cy="247650"/>
        </a:xfrm>
        <a:prstGeom prst="rect">
          <a:avLst/>
        </a:prstGeom>
        <a:solidFill>
          <a:srgbClr val="FFC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53</xdr:row>
      <xdr:rowOff>104775</xdr:rowOff>
    </xdr:from>
    <xdr:to>
      <xdr:col>6</xdr:col>
      <xdr:colOff>266700</xdr:colOff>
      <xdr:row>55</xdr:row>
      <xdr:rowOff>142875</xdr:rowOff>
    </xdr:to>
    <xdr:sp>
      <xdr:nvSpPr>
        <xdr:cNvPr id="9" name="Connecteur droit 9"/>
        <xdr:cNvSpPr>
          <a:spLocks/>
        </xdr:cNvSpPr>
      </xdr:nvSpPr>
      <xdr:spPr>
        <a:xfrm>
          <a:off x="4953000" y="10372725"/>
          <a:ext cx="0" cy="819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53</xdr:row>
      <xdr:rowOff>85725</xdr:rowOff>
    </xdr:from>
    <xdr:to>
      <xdr:col>7</xdr:col>
      <xdr:colOff>28575</xdr:colOff>
      <xdr:row>55</xdr:row>
      <xdr:rowOff>123825</xdr:rowOff>
    </xdr:to>
    <xdr:sp>
      <xdr:nvSpPr>
        <xdr:cNvPr id="10" name="Connecteur droit 10"/>
        <xdr:cNvSpPr>
          <a:spLocks/>
        </xdr:cNvSpPr>
      </xdr:nvSpPr>
      <xdr:spPr>
        <a:xfrm>
          <a:off x="5324475" y="10353675"/>
          <a:ext cx="0" cy="819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53</xdr:row>
      <xdr:rowOff>85725</xdr:rowOff>
    </xdr:from>
    <xdr:to>
      <xdr:col>8</xdr:col>
      <xdr:colOff>0</xdr:colOff>
      <xdr:row>55</xdr:row>
      <xdr:rowOff>123825</xdr:rowOff>
    </xdr:to>
    <xdr:sp>
      <xdr:nvSpPr>
        <xdr:cNvPr id="11" name="Connecteur droit 11"/>
        <xdr:cNvSpPr>
          <a:spLocks/>
        </xdr:cNvSpPr>
      </xdr:nvSpPr>
      <xdr:spPr>
        <a:xfrm>
          <a:off x="6010275" y="10353675"/>
          <a:ext cx="0" cy="819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942975</xdr:colOff>
      <xdr:row>53</xdr:row>
      <xdr:rowOff>85725</xdr:rowOff>
    </xdr:from>
    <xdr:to>
      <xdr:col>9</xdr:col>
      <xdr:colOff>942975</xdr:colOff>
      <xdr:row>55</xdr:row>
      <xdr:rowOff>123825</xdr:rowOff>
    </xdr:to>
    <xdr:sp>
      <xdr:nvSpPr>
        <xdr:cNvPr id="12" name="Connecteur droit 12"/>
        <xdr:cNvSpPr>
          <a:spLocks/>
        </xdr:cNvSpPr>
      </xdr:nvSpPr>
      <xdr:spPr>
        <a:xfrm>
          <a:off x="7258050" y="10353675"/>
          <a:ext cx="0" cy="819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685800</xdr:colOff>
      <xdr:row>53</xdr:row>
      <xdr:rowOff>104775</xdr:rowOff>
    </xdr:from>
    <xdr:to>
      <xdr:col>10</xdr:col>
      <xdr:colOff>685800</xdr:colOff>
      <xdr:row>55</xdr:row>
      <xdr:rowOff>142875</xdr:rowOff>
    </xdr:to>
    <xdr:sp>
      <xdr:nvSpPr>
        <xdr:cNvPr id="13" name="Connecteur droit 13"/>
        <xdr:cNvSpPr>
          <a:spLocks/>
        </xdr:cNvSpPr>
      </xdr:nvSpPr>
      <xdr:spPr>
        <a:xfrm>
          <a:off x="8001000" y="10372725"/>
          <a:ext cx="0" cy="819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53</xdr:row>
      <xdr:rowOff>114300</xdr:rowOff>
    </xdr:from>
    <xdr:to>
      <xdr:col>11</xdr:col>
      <xdr:colOff>619125</xdr:colOff>
      <xdr:row>55</xdr:row>
      <xdr:rowOff>152400</xdr:rowOff>
    </xdr:to>
    <xdr:sp>
      <xdr:nvSpPr>
        <xdr:cNvPr id="14" name="Connecteur droit 14"/>
        <xdr:cNvSpPr>
          <a:spLocks/>
        </xdr:cNvSpPr>
      </xdr:nvSpPr>
      <xdr:spPr>
        <a:xfrm>
          <a:off x="8696325" y="10382250"/>
          <a:ext cx="0" cy="819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83</xdr:row>
      <xdr:rowOff>114300</xdr:rowOff>
    </xdr:from>
    <xdr:to>
      <xdr:col>7</xdr:col>
      <xdr:colOff>19050</xdr:colOff>
      <xdr:row>84</xdr:row>
      <xdr:rowOff>171450</xdr:rowOff>
    </xdr:to>
    <xdr:sp>
      <xdr:nvSpPr>
        <xdr:cNvPr id="15" name="Rectangle 15"/>
        <xdr:cNvSpPr>
          <a:spLocks/>
        </xdr:cNvSpPr>
      </xdr:nvSpPr>
      <xdr:spPr>
        <a:xfrm>
          <a:off x="4953000" y="16535400"/>
          <a:ext cx="361950" cy="247650"/>
        </a:xfrm>
        <a:prstGeom prst="rect">
          <a:avLst/>
        </a:prstGeom>
        <a:solidFill>
          <a:srgbClr val="FFC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83</xdr:row>
      <xdr:rowOff>114300</xdr:rowOff>
    </xdr:from>
    <xdr:to>
      <xdr:col>7</xdr:col>
      <xdr:colOff>695325</xdr:colOff>
      <xdr:row>84</xdr:row>
      <xdr:rowOff>171450</xdr:rowOff>
    </xdr:to>
    <xdr:sp>
      <xdr:nvSpPr>
        <xdr:cNvPr id="16" name="Rectangle 16"/>
        <xdr:cNvSpPr>
          <a:spLocks/>
        </xdr:cNvSpPr>
      </xdr:nvSpPr>
      <xdr:spPr>
        <a:xfrm>
          <a:off x="5343525" y="16535400"/>
          <a:ext cx="647700" cy="2476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83</xdr:row>
      <xdr:rowOff>114300</xdr:rowOff>
    </xdr:from>
    <xdr:to>
      <xdr:col>9</xdr:col>
      <xdr:colOff>933450</xdr:colOff>
      <xdr:row>84</xdr:row>
      <xdr:rowOff>171450</xdr:rowOff>
    </xdr:to>
    <xdr:sp>
      <xdr:nvSpPr>
        <xdr:cNvPr id="17" name="Rectangle 17"/>
        <xdr:cNvSpPr>
          <a:spLocks/>
        </xdr:cNvSpPr>
      </xdr:nvSpPr>
      <xdr:spPr>
        <a:xfrm>
          <a:off x="6019800" y="16535400"/>
          <a:ext cx="1228725" cy="247650"/>
        </a:xfrm>
        <a:prstGeom prst="rect">
          <a:avLst/>
        </a:prstGeom>
        <a:solidFill>
          <a:srgbClr val="77933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971550</xdr:colOff>
      <xdr:row>83</xdr:row>
      <xdr:rowOff>114300</xdr:rowOff>
    </xdr:from>
    <xdr:to>
      <xdr:col>10</xdr:col>
      <xdr:colOff>657225</xdr:colOff>
      <xdr:row>84</xdr:row>
      <xdr:rowOff>171450</xdr:rowOff>
    </xdr:to>
    <xdr:sp>
      <xdr:nvSpPr>
        <xdr:cNvPr id="18" name="Rectangle 18"/>
        <xdr:cNvSpPr>
          <a:spLocks/>
        </xdr:cNvSpPr>
      </xdr:nvSpPr>
      <xdr:spPr>
        <a:xfrm>
          <a:off x="7286625" y="16535400"/>
          <a:ext cx="685800" cy="247650"/>
        </a:xfrm>
        <a:prstGeom prst="rect">
          <a:avLst/>
        </a:prstGeom>
        <a:solidFill>
          <a:srgbClr val="C4BD9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695325</xdr:colOff>
      <xdr:row>83</xdr:row>
      <xdr:rowOff>114300</xdr:rowOff>
    </xdr:from>
    <xdr:to>
      <xdr:col>11</xdr:col>
      <xdr:colOff>619125</xdr:colOff>
      <xdr:row>84</xdr:row>
      <xdr:rowOff>171450</xdr:rowOff>
    </xdr:to>
    <xdr:sp>
      <xdr:nvSpPr>
        <xdr:cNvPr id="19" name="Rectangle 19"/>
        <xdr:cNvSpPr>
          <a:spLocks/>
        </xdr:cNvSpPr>
      </xdr:nvSpPr>
      <xdr:spPr>
        <a:xfrm>
          <a:off x="8010525" y="16535400"/>
          <a:ext cx="685800" cy="247650"/>
        </a:xfrm>
        <a:prstGeom prst="rect">
          <a:avLst/>
        </a:prstGeom>
        <a:solidFill>
          <a:srgbClr val="FFC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84</xdr:row>
      <xdr:rowOff>104775</xdr:rowOff>
    </xdr:from>
    <xdr:to>
      <xdr:col>6</xdr:col>
      <xdr:colOff>266700</xdr:colOff>
      <xdr:row>86</xdr:row>
      <xdr:rowOff>142875</xdr:rowOff>
    </xdr:to>
    <xdr:sp>
      <xdr:nvSpPr>
        <xdr:cNvPr id="20" name="Connecteur droit 20"/>
        <xdr:cNvSpPr>
          <a:spLocks/>
        </xdr:cNvSpPr>
      </xdr:nvSpPr>
      <xdr:spPr>
        <a:xfrm>
          <a:off x="4953000" y="16716375"/>
          <a:ext cx="0" cy="819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84</xdr:row>
      <xdr:rowOff>85725</xdr:rowOff>
    </xdr:from>
    <xdr:to>
      <xdr:col>7</xdr:col>
      <xdr:colOff>28575</xdr:colOff>
      <xdr:row>86</xdr:row>
      <xdr:rowOff>123825</xdr:rowOff>
    </xdr:to>
    <xdr:sp>
      <xdr:nvSpPr>
        <xdr:cNvPr id="21" name="Connecteur droit 21"/>
        <xdr:cNvSpPr>
          <a:spLocks/>
        </xdr:cNvSpPr>
      </xdr:nvSpPr>
      <xdr:spPr>
        <a:xfrm>
          <a:off x="5324475" y="16697325"/>
          <a:ext cx="0" cy="819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84</xdr:row>
      <xdr:rowOff>85725</xdr:rowOff>
    </xdr:from>
    <xdr:to>
      <xdr:col>8</xdr:col>
      <xdr:colOff>0</xdr:colOff>
      <xdr:row>86</xdr:row>
      <xdr:rowOff>123825</xdr:rowOff>
    </xdr:to>
    <xdr:sp>
      <xdr:nvSpPr>
        <xdr:cNvPr id="22" name="Connecteur droit 22"/>
        <xdr:cNvSpPr>
          <a:spLocks/>
        </xdr:cNvSpPr>
      </xdr:nvSpPr>
      <xdr:spPr>
        <a:xfrm>
          <a:off x="6010275" y="16697325"/>
          <a:ext cx="0" cy="819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942975</xdr:colOff>
      <xdr:row>84</xdr:row>
      <xdr:rowOff>85725</xdr:rowOff>
    </xdr:from>
    <xdr:to>
      <xdr:col>9</xdr:col>
      <xdr:colOff>942975</xdr:colOff>
      <xdr:row>86</xdr:row>
      <xdr:rowOff>123825</xdr:rowOff>
    </xdr:to>
    <xdr:sp>
      <xdr:nvSpPr>
        <xdr:cNvPr id="23" name="Connecteur droit 23"/>
        <xdr:cNvSpPr>
          <a:spLocks/>
        </xdr:cNvSpPr>
      </xdr:nvSpPr>
      <xdr:spPr>
        <a:xfrm>
          <a:off x="7258050" y="16697325"/>
          <a:ext cx="0" cy="819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685800</xdr:colOff>
      <xdr:row>84</xdr:row>
      <xdr:rowOff>104775</xdr:rowOff>
    </xdr:from>
    <xdr:to>
      <xdr:col>10</xdr:col>
      <xdr:colOff>685800</xdr:colOff>
      <xdr:row>86</xdr:row>
      <xdr:rowOff>142875</xdr:rowOff>
    </xdr:to>
    <xdr:sp>
      <xdr:nvSpPr>
        <xdr:cNvPr id="24" name="Connecteur droit 24"/>
        <xdr:cNvSpPr>
          <a:spLocks/>
        </xdr:cNvSpPr>
      </xdr:nvSpPr>
      <xdr:spPr>
        <a:xfrm>
          <a:off x="8001000" y="16716375"/>
          <a:ext cx="0" cy="819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84</xdr:row>
      <xdr:rowOff>114300</xdr:rowOff>
    </xdr:from>
    <xdr:to>
      <xdr:col>11</xdr:col>
      <xdr:colOff>619125</xdr:colOff>
      <xdr:row>86</xdr:row>
      <xdr:rowOff>152400</xdr:rowOff>
    </xdr:to>
    <xdr:sp>
      <xdr:nvSpPr>
        <xdr:cNvPr id="25" name="Connecteur droit 25"/>
        <xdr:cNvSpPr>
          <a:spLocks/>
        </xdr:cNvSpPr>
      </xdr:nvSpPr>
      <xdr:spPr>
        <a:xfrm>
          <a:off x="8696325" y="16725900"/>
          <a:ext cx="0" cy="819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19</xdr:row>
      <xdr:rowOff>66675</xdr:rowOff>
    </xdr:from>
    <xdr:to>
      <xdr:col>4</xdr:col>
      <xdr:colOff>0</xdr:colOff>
      <xdr:row>21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1581150" y="3838575"/>
          <a:ext cx="1438275" cy="4572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Atelier de sous-ensembles</a:t>
          </a:r>
        </a:p>
      </xdr:txBody>
    </xdr:sp>
    <xdr:clientData/>
  </xdr:twoCellAnchor>
  <xdr:twoCellAnchor>
    <xdr:from>
      <xdr:col>5</xdr:col>
      <xdr:colOff>190500</xdr:colOff>
      <xdr:row>19</xdr:row>
      <xdr:rowOff>57150</xdr:rowOff>
    </xdr:from>
    <xdr:to>
      <xdr:col>7</xdr:col>
      <xdr:colOff>200025</xdr:colOff>
      <xdr:row>21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3971925" y="3829050"/>
          <a:ext cx="1524000" cy="4572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Chaîne de montage petit électro-ménager</a:t>
          </a:r>
        </a:p>
      </xdr:txBody>
    </xdr:sp>
    <xdr:clientData/>
  </xdr:twoCellAnchor>
  <xdr:twoCellAnchor>
    <xdr:from>
      <xdr:col>4</xdr:col>
      <xdr:colOff>133350</xdr:colOff>
      <xdr:row>20</xdr:row>
      <xdr:rowOff>66675</xdr:rowOff>
    </xdr:from>
    <xdr:to>
      <xdr:col>5</xdr:col>
      <xdr:colOff>104775</xdr:colOff>
      <xdr:row>20</xdr:row>
      <xdr:rowOff>66675</xdr:rowOff>
    </xdr:to>
    <xdr:sp>
      <xdr:nvSpPr>
        <xdr:cNvPr id="3" name="Connecteur droit avec flèche 3"/>
        <xdr:cNvSpPr>
          <a:spLocks/>
        </xdr:cNvSpPr>
      </xdr:nvSpPr>
      <xdr:spPr>
        <a:xfrm flipV="1">
          <a:off x="3152775" y="4029075"/>
          <a:ext cx="733425" cy="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52</xdr:row>
      <xdr:rowOff>114300</xdr:rowOff>
    </xdr:from>
    <xdr:to>
      <xdr:col>7</xdr:col>
      <xdr:colOff>19050</xdr:colOff>
      <xdr:row>53</xdr:row>
      <xdr:rowOff>171450</xdr:rowOff>
    </xdr:to>
    <xdr:sp>
      <xdr:nvSpPr>
        <xdr:cNvPr id="4" name="Rectangle 4"/>
        <xdr:cNvSpPr>
          <a:spLocks/>
        </xdr:cNvSpPr>
      </xdr:nvSpPr>
      <xdr:spPr>
        <a:xfrm>
          <a:off x="4953000" y="10191750"/>
          <a:ext cx="361950" cy="247650"/>
        </a:xfrm>
        <a:prstGeom prst="rect">
          <a:avLst/>
        </a:prstGeom>
        <a:solidFill>
          <a:srgbClr val="FFC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52</xdr:row>
      <xdr:rowOff>114300</xdr:rowOff>
    </xdr:from>
    <xdr:to>
      <xdr:col>7</xdr:col>
      <xdr:colOff>695325</xdr:colOff>
      <xdr:row>53</xdr:row>
      <xdr:rowOff>171450</xdr:rowOff>
    </xdr:to>
    <xdr:sp>
      <xdr:nvSpPr>
        <xdr:cNvPr id="5" name="Rectangle 5"/>
        <xdr:cNvSpPr>
          <a:spLocks/>
        </xdr:cNvSpPr>
      </xdr:nvSpPr>
      <xdr:spPr>
        <a:xfrm>
          <a:off x="5343525" y="10191750"/>
          <a:ext cx="647700" cy="2476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52</xdr:row>
      <xdr:rowOff>114300</xdr:rowOff>
    </xdr:from>
    <xdr:to>
      <xdr:col>9</xdr:col>
      <xdr:colOff>933450</xdr:colOff>
      <xdr:row>53</xdr:row>
      <xdr:rowOff>171450</xdr:rowOff>
    </xdr:to>
    <xdr:sp>
      <xdr:nvSpPr>
        <xdr:cNvPr id="6" name="Rectangle 6"/>
        <xdr:cNvSpPr>
          <a:spLocks/>
        </xdr:cNvSpPr>
      </xdr:nvSpPr>
      <xdr:spPr>
        <a:xfrm>
          <a:off x="6019800" y="10191750"/>
          <a:ext cx="1228725" cy="247650"/>
        </a:xfrm>
        <a:prstGeom prst="rect">
          <a:avLst/>
        </a:prstGeom>
        <a:solidFill>
          <a:srgbClr val="77933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971550</xdr:colOff>
      <xdr:row>52</xdr:row>
      <xdr:rowOff>114300</xdr:rowOff>
    </xdr:from>
    <xdr:to>
      <xdr:col>10</xdr:col>
      <xdr:colOff>657225</xdr:colOff>
      <xdr:row>53</xdr:row>
      <xdr:rowOff>171450</xdr:rowOff>
    </xdr:to>
    <xdr:sp>
      <xdr:nvSpPr>
        <xdr:cNvPr id="7" name="Rectangle 7"/>
        <xdr:cNvSpPr>
          <a:spLocks/>
        </xdr:cNvSpPr>
      </xdr:nvSpPr>
      <xdr:spPr>
        <a:xfrm>
          <a:off x="7286625" y="10191750"/>
          <a:ext cx="685800" cy="247650"/>
        </a:xfrm>
        <a:prstGeom prst="rect">
          <a:avLst/>
        </a:prstGeom>
        <a:solidFill>
          <a:srgbClr val="C4BD9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695325</xdr:colOff>
      <xdr:row>52</xdr:row>
      <xdr:rowOff>114300</xdr:rowOff>
    </xdr:from>
    <xdr:to>
      <xdr:col>11</xdr:col>
      <xdr:colOff>619125</xdr:colOff>
      <xdr:row>53</xdr:row>
      <xdr:rowOff>171450</xdr:rowOff>
    </xdr:to>
    <xdr:sp>
      <xdr:nvSpPr>
        <xdr:cNvPr id="8" name="Rectangle 8"/>
        <xdr:cNvSpPr>
          <a:spLocks/>
        </xdr:cNvSpPr>
      </xdr:nvSpPr>
      <xdr:spPr>
        <a:xfrm>
          <a:off x="8010525" y="10191750"/>
          <a:ext cx="685800" cy="247650"/>
        </a:xfrm>
        <a:prstGeom prst="rect">
          <a:avLst/>
        </a:prstGeom>
        <a:solidFill>
          <a:srgbClr val="FFC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53</xdr:row>
      <xdr:rowOff>104775</xdr:rowOff>
    </xdr:from>
    <xdr:to>
      <xdr:col>6</xdr:col>
      <xdr:colOff>266700</xdr:colOff>
      <xdr:row>55</xdr:row>
      <xdr:rowOff>142875</xdr:rowOff>
    </xdr:to>
    <xdr:sp>
      <xdr:nvSpPr>
        <xdr:cNvPr id="9" name="Connecteur droit 9"/>
        <xdr:cNvSpPr>
          <a:spLocks/>
        </xdr:cNvSpPr>
      </xdr:nvSpPr>
      <xdr:spPr>
        <a:xfrm>
          <a:off x="4953000" y="10372725"/>
          <a:ext cx="0" cy="819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53</xdr:row>
      <xdr:rowOff>85725</xdr:rowOff>
    </xdr:from>
    <xdr:to>
      <xdr:col>7</xdr:col>
      <xdr:colOff>28575</xdr:colOff>
      <xdr:row>55</xdr:row>
      <xdr:rowOff>123825</xdr:rowOff>
    </xdr:to>
    <xdr:sp>
      <xdr:nvSpPr>
        <xdr:cNvPr id="10" name="Connecteur droit 10"/>
        <xdr:cNvSpPr>
          <a:spLocks/>
        </xdr:cNvSpPr>
      </xdr:nvSpPr>
      <xdr:spPr>
        <a:xfrm>
          <a:off x="5324475" y="10353675"/>
          <a:ext cx="0" cy="819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53</xdr:row>
      <xdr:rowOff>85725</xdr:rowOff>
    </xdr:from>
    <xdr:to>
      <xdr:col>8</xdr:col>
      <xdr:colOff>0</xdr:colOff>
      <xdr:row>55</xdr:row>
      <xdr:rowOff>123825</xdr:rowOff>
    </xdr:to>
    <xdr:sp>
      <xdr:nvSpPr>
        <xdr:cNvPr id="11" name="Connecteur droit 11"/>
        <xdr:cNvSpPr>
          <a:spLocks/>
        </xdr:cNvSpPr>
      </xdr:nvSpPr>
      <xdr:spPr>
        <a:xfrm>
          <a:off x="6010275" y="10353675"/>
          <a:ext cx="0" cy="819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942975</xdr:colOff>
      <xdr:row>53</xdr:row>
      <xdr:rowOff>85725</xdr:rowOff>
    </xdr:from>
    <xdr:to>
      <xdr:col>9</xdr:col>
      <xdr:colOff>942975</xdr:colOff>
      <xdr:row>55</xdr:row>
      <xdr:rowOff>123825</xdr:rowOff>
    </xdr:to>
    <xdr:sp>
      <xdr:nvSpPr>
        <xdr:cNvPr id="12" name="Connecteur droit 12"/>
        <xdr:cNvSpPr>
          <a:spLocks/>
        </xdr:cNvSpPr>
      </xdr:nvSpPr>
      <xdr:spPr>
        <a:xfrm>
          <a:off x="7258050" y="10353675"/>
          <a:ext cx="0" cy="819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685800</xdr:colOff>
      <xdr:row>53</xdr:row>
      <xdr:rowOff>104775</xdr:rowOff>
    </xdr:from>
    <xdr:to>
      <xdr:col>10</xdr:col>
      <xdr:colOff>685800</xdr:colOff>
      <xdr:row>55</xdr:row>
      <xdr:rowOff>142875</xdr:rowOff>
    </xdr:to>
    <xdr:sp>
      <xdr:nvSpPr>
        <xdr:cNvPr id="13" name="Connecteur droit 13"/>
        <xdr:cNvSpPr>
          <a:spLocks/>
        </xdr:cNvSpPr>
      </xdr:nvSpPr>
      <xdr:spPr>
        <a:xfrm>
          <a:off x="8001000" y="10372725"/>
          <a:ext cx="0" cy="819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53</xdr:row>
      <xdr:rowOff>114300</xdr:rowOff>
    </xdr:from>
    <xdr:to>
      <xdr:col>11</xdr:col>
      <xdr:colOff>619125</xdr:colOff>
      <xdr:row>55</xdr:row>
      <xdr:rowOff>152400</xdr:rowOff>
    </xdr:to>
    <xdr:sp>
      <xdr:nvSpPr>
        <xdr:cNvPr id="14" name="Connecteur droit 14"/>
        <xdr:cNvSpPr>
          <a:spLocks/>
        </xdr:cNvSpPr>
      </xdr:nvSpPr>
      <xdr:spPr>
        <a:xfrm>
          <a:off x="8696325" y="10382250"/>
          <a:ext cx="0" cy="819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83</xdr:row>
      <xdr:rowOff>114300</xdr:rowOff>
    </xdr:from>
    <xdr:to>
      <xdr:col>7</xdr:col>
      <xdr:colOff>19050</xdr:colOff>
      <xdr:row>84</xdr:row>
      <xdr:rowOff>171450</xdr:rowOff>
    </xdr:to>
    <xdr:sp>
      <xdr:nvSpPr>
        <xdr:cNvPr id="15" name="Rectangle 15"/>
        <xdr:cNvSpPr>
          <a:spLocks/>
        </xdr:cNvSpPr>
      </xdr:nvSpPr>
      <xdr:spPr>
        <a:xfrm>
          <a:off x="4953000" y="16535400"/>
          <a:ext cx="361950" cy="247650"/>
        </a:xfrm>
        <a:prstGeom prst="rect">
          <a:avLst/>
        </a:prstGeom>
        <a:solidFill>
          <a:srgbClr val="FFC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83</xdr:row>
      <xdr:rowOff>114300</xdr:rowOff>
    </xdr:from>
    <xdr:to>
      <xdr:col>7</xdr:col>
      <xdr:colOff>695325</xdr:colOff>
      <xdr:row>84</xdr:row>
      <xdr:rowOff>171450</xdr:rowOff>
    </xdr:to>
    <xdr:sp>
      <xdr:nvSpPr>
        <xdr:cNvPr id="16" name="Rectangle 16"/>
        <xdr:cNvSpPr>
          <a:spLocks/>
        </xdr:cNvSpPr>
      </xdr:nvSpPr>
      <xdr:spPr>
        <a:xfrm>
          <a:off x="5343525" y="16535400"/>
          <a:ext cx="647700" cy="2476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83</xdr:row>
      <xdr:rowOff>114300</xdr:rowOff>
    </xdr:from>
    <xdr:to>
      <xdr:col>9</xdr:col>
      <xdr:colOff>933450</xdr:colOff>
      <xdr:row>84</xdr:row>
      <xdr:rowOff>171450</xdr:rowOff>
    </xdr:to>
    <xdr:sp>
      <xdr:nvSpPr>
        <xdr:cNvPr id="17" name="Rectangle 17"/>
        <xdr:cNvSpPr>
          <a:spLocks/>
        </xdr:cNvSpPr>
      </xdr:nvSpPr>
      <xdr:spPr>
        <a:xfrm>
          <a:off x="6019800" y="16535400"/>
          <a:ext cx="1228725" cy="247650"/>
        </a:xfrm>
        <a:prstGeom prst="rect">
          <a:avLst/>
        </a:prstGeom>
        <a:solidFill>
          <a:srgbClr val="77933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971550</xdr:colOff>
      <xdr:row>83</xdr:row>
      <xdr:rowOff>114300</xdr:rowOff>
    </xdr:from>
    <xdr:to>
      <xdr:col>10</xdr:col>
      <xdr:colOff>657225</xdr:colOff>
      <xdr:row>84</xdr:row>
      <xdr:rowOff>171450</xdr:rowOff>
    </xdr:to>
    <xdr:sp>
      <xdr:nvSpPr>
        <xdr:cNvPr id="18" name="Rectangle 18"/>
        <xdr:cNvSpPr>
          <a:spLocks/>
        </xdr:cNvSpPr>
      </xdr:nvSpPr>
      <xdr:spPr>
        <a:xfrm>
          <a:off x="7286625" y="16535400"/>
          <a:ext cx="685800" cy="247650"/>
        </a:xfrm>
        <a:prstGeom prst="rect">
          <a:avLst/>
        </a:prstGeom>
        <a:solidFill>
          <a:srgbClr val="C4BD9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695325</xdr:colOff>
      <xdr:row>83</xdr:row>
      <xdr:rowOff>114300</xdr:rowOff>
    </xdr:from>
    <xdr:to>
      <xdr:col>11</xdr:col>
      <xdr:colOff>619125</xdr:colOff>
      <xdr:row>84</xdr:row>
      <xdr:rowOff>171450</xdr:rowOff>
    </xdr:to>
    <xdr:sp>
      <xdr:nvSpPr>
        <xdr:cNvPr id="19" name="Rectangle 19"/>
        <xdr:cNvSpPr>
          <a:spLocks/>
        </xdr:cNvSpPr>
      </xdr:nvSpPr>
      <xdr:spPr>
        <a:xfrm>
          <a:off x="8010525" y="16535400"/>
          <a:ext cx="685800" cy="247650"/>
        </a:xfrm>
        <a:prstGeom prst="rect">
          <a:avLst/>
        </a:prstGeom>
        <a:solidFill>
          <a:srgbClr val="FFC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84</xdr:row>
      <xdr:rowOff>104775</xdr:rowOff>
    </xdr:from>
    <xdr:to>
      <xdr:col>6</xdr:col>
      <xdr:colOff>266700</xdr:colOff>
      <xdr:row>86</xdr:row>
      <xdr:rowOff>142875</xdr:rowOff>
    </xdr:to>
    <xdr:sp>
      <xdr:nvSpPr>
        <xdr:cNvPr id="20" name="Connecteur droit 20"/>
        <xdr:cNvSpPr>
          <a:spLocks/>
        </xdr:cNvSpPr>
      </xdr:nvSpPr>
      <xdr:spPr>
        <a:xfrm>
          <a:off x="4953000" y="16716375"/>
          <a:ext cx="0" cy="819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84</xdr:row>
      <xdr:rowOff>85725</xdr:rowOff>
    </xdr:from>
    <xdr:to>
      <xdr:col>7</xdr:col>
      <xdr:colOff>28575</xdr:colOff>
      <xdr:row>86</xdr:row>
      <xdr:rowOff>123825</xdr:rowOff>
    </xdr:to>
    <xdr:sp>
      <xdr:nvSpPr>
        <xdr:cNvPr id="21" name="Connecteur droit 21"/>
        <xdr:cNvSpPr>
          <a:spLocks/>
        </xdr:cNvSpPr>
      </xdr:nvSpPr>
      <xdr:spPr>
        <a:xfrm>
          <a:off x="5324475" y="16697325"/>
          <a:ext cx="0" cy="819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84</xdr:row>
      <xdr:rowOff>85725</xdr:rowOff>
    </xdr:from>
    <xdr:to>
      <xdr:col>8</xdr:col>
      <xdr:colOff>0</xdr:colOff>
      <xdr:row>86</xdr:row>
      <xdr:rowOff>123825</xdr:rowOff>
    </xdr:to>
    <xdr:sp>
      <xdr:nvSpPr>
        <xdr:cNvPr id="22" name="Connecteur droit 22"/>
        <xdr:cNvSpPr>
          <a:spLocks/>
        </xdr:cNvSpPr>
      </xdr:nvSpPr>
      <xdr:spPr>
        <a:xfrm>
          <a:off x="6010275" y="16697325"/>
          <a:ext cx="0" cy="819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942975</xdr:colOff>
      <xdr:row>84</xdr:row>
      <xdr:rowOff>85725</xdr:rowOff>
    </xdr:from>
    <xdr:to>
      <xdr:col>9</xdr:col>
      <xdr:colOff>942975</xdr:colOff>
      <xdr:row>86</xdr:row>
      <xdr:rowOff>123825</xdr:rowOff>
    </xdr:to>
    <xdr:sp>
      <xdr:nvSpPr>
        <xdr:cNvPr id="23" name="Connecteur droit 23"/>
        <xdr:cNvSpPr>
          <a:spLocks/>
        </xdr:cNvSpPr>
      </xdr:nvSpPr>
      <xdr:spPr>
        <a:xfrm>
          <a:off x="7258050" y="16697325"/>
          <a:ext cx="0" cy="819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685800</xdr:colOff>
      <xdr:row>84</xdr:row>
      <xdr:rowOff>104775</xdr:rowOff>
    </xdr:from>
    <xdr:to>
      <xdr:col>10</xdr:col>
      <xdr:colOff>685800</xdr:colOff>
      <xdr:row>86</xdr:row>
      <xdr:rowOff>142875</xdr:rowOff>
    </xdr:to>
    <xdr:sp>
      <xdr:nvSpPr>
        <xdr:cNvPr id="24" name="Connecteur droit 24"/>
        <xdr:cNvSpPr>
          <a:spLocks/>
        </xdr:cNvSpPr>
      </xdr:nvSpPr>
      <xdr:spPr>
        <a:xfrm>
          <a:off x="8001000" y="16716375"/>
          <a:ext cx="0" cy="819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84</xdr:row>
      <xdr:rowOff>114300</xdr:rowOff>
    </xdr:from>
    <xdr:to>
      <xdr:col>11</xdr:col>
      <xdr:colOff>619125</xdr:colOff>
      <xdr:row>86</xdr:row>
      <xdr:rowOff>152400</xdr:rowOff>
    </xdr:to>
    <xdr:sp>
      <xdr:nvSpPr>
        <xdr:cNvPr id="25" name="Connecteur droit 25"/>
        <xdr:cNvSpPr>
          <a:spLocks/>
        </xdr:cNvSpPr>
      </xdr:nvSpPr>
      <xdr:spPr>
        <a:xfrm>
          <a:off x="8696325" y="16725900"/>
          <a:ext cx="0" cy="819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19</xdr:row>
      <xdr:rowOff>66675</xdr:rowOff>
    </xdr:from>
    <xdr:to>
      <xdr:col>4</xdr:col>
      <xdr:colOff>0</xdr:colOff>
      <xdr:row>21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1581150" y="3838575"/>
          <a:ext cx="1438275" cy="4572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Atelier de sous-ensembles</a:t>
          </a:r>
        </a:p>
      </xdr:txBody>
    </xdr:sp>
    <xdr:clientData/>
  </xdr:twoCellAnchor>
  <xdr:twoCellAnchor>
    <xdr:from>
      <xdr:col>5</xdr:col>
      <xdr:colOff>190500</xdr:colOff>
      <xdr:row>19</xdr:row>
      <xdr:rowOff>57150</xdr:rowOff>
    </xdr:from>
    <xdr:to>
      <xdr:col>7</xdr:col>
      <xdr:colOff>200025</xdr:colOff>
      <xdr:row>21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3971925" y="3829050"/>
          <a:ext cx="1524000" cy="4572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Chaîne de montage petit électro-ménager</a:t>
          </a:r>
        </a:p>
      </xdr:txBody>
    </xdr:sp>
    <xdr:clientData/>
  </xdr:twoCellAnchor>
  <xdr:twoCellAnchor>
    <xdr:from>
      <xdr:col>4</xdr:col>
      <xdr:colOff>133350</xdr:colOff>
      <xdr:row>20</xdr:row>
      <xdr:rowOff>66675</xdr:rowOff>
    </xdr:from>
    <xdr:to>
      <xdr:col>5</xdr:col>
      <xdr:colOff>104775</xdr:colOff>
      <xdr:row>20</xdr:row>
      <xdr:rowOff>66675</xdr:rowOff>
    </xdr:to>
    <xdr:sp>
      <xdr:nvSpPr>
        <xdr:cNvPr id="3" name="Connecteur droit avec flèche 4"/>
        <xdr:cNvSpPr>
          <a:spLocks/>
        </xdr:cNvSpPr>
      </xdr:nvSpPr>
      <xdr:spPr>
        <a:xfrm flipV="1">
          <a:off x="3152775" y="4029075"/>
          <a:ext cx="733425" cy="0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52</xdr:row>
      <xdr:rowOff>114300</xdr:rowOff>
    </xdr:from>
    <xdr:to>
      <xdr:col>7</xdr:col>
      <xdr:colOff>19050</xdr:colOff>
      <xdr:row>53</xdr:row>
      <xdr:rowOff>171450</xdr:rowOff>
    </xdr:to>
    <xdr:sp>
      <xdr:nvSpPr>
        <xdr:cNvPr id="4" name="Rectangle 5"/>
        <xdr:cNvSpPr>
          <a:spLocks/>
        </xdr:cNvSpPr>
      </xdr:nvSpPr>
      <xdr:spPr>
        <a:xfrm>
          <a:off x="4953000" y="10191750"/>
          <a:ext cx="361950" cy="247650"/>
        </a:xfrm>
        <a:prstGeom prst="rect">
          <a:avLst/>
        </a:prstGeom>
        <a:solidFill>
          <a:srgbClr val="FFC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52</xdr:row>
      <xdr:rowOff>114300</xdr:rowOff>
    </xdr:from>
    <xdr:to>
      <xdr:col>7</xdr:col>
      <xdr:colOff>695325</xdr:colOff>
      <xdr:row>53</xdr:row>
      <xdr:rowOff>171450</xdr:rowOff>
    </xdr:to>
    <xdr:sp>
      <xdr:nvSpPr>
        <xdr:cNvPr id="5" name="Rectangle 6"/>
        <xdr:cNvSpPr>
          <a:spLocks/>
        </xdr:cNvSpPr>
      </xdr:nvSpPr>
      <xdr:spPr>
        <a:xfrm>
          <a:off x="5343525" y="10191750"/>
          <a:ext cx="647700" cy="2476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52</xdr:row>
      <xdr:rowOff>114300</xdr:rowOff>
    </xdr:from>
    <xdr:to>
      <xdr:col>9</xdr:col>
      <xdr:colOff>933450</xdr:colOff>
      <xdr:row>53</xdr:row>
      <xdr:rowOff>171450</xdr:rowOff>
    </xdr:to>
    <xdr:sp>
      <xdr:nvSpPr>
        <xdr:cNvPr id="6" name="Rectangle 7"/>
        <xdr:cNvSpPr>
          <a:spLocks/>
        </xdr:cNvSpPr>
      </xdr:nvSpPr>
      <xdr:spPr>
        <a:xfrm>
          <a:off x="6019800" y="10191750"/>
          <a:ext cx="1228725" cy="247650"/>
        </a:xfrm>
        <a:prstGeom prst="rect">
          <a:avLst/>
        </a:prstGeom>
        <a:solidFill>
          <a:srgbClr val="77933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971550</xdr:colOff>
      <xdr:row>52</xdr:row>
      <xdr:rowOff>114300</xdr:rowOff>
    </xdr:from>
    <xdr:to>
      <xdr:col>10</xdr:col>
      <xdr:colOff>657225</xdr:colOff>
      <xdr:row>53</xdr:row>
      <xdr:rowOff>171450</xdr:rowOff>
    </xdr:to>
    <xdr:sp>
      <xdr:nvSpPr>
        <xdr:cNvPr id="7" name="Rectangle 8"/>
        <xdr:cNvSpPr>
          <a:spLocks/>
        </xdr:cNvSpPr>
      </xdr:nvSpPr>
      <xdr:spPr>
        <a:xfrm>
          <a:off x="7286625" y="10191750"/>
          <a:ext cx="685800" cy="247650"/>
        </a:xfrm>
        <a:prstGeom prst="rect">
          <a:avLst/>
        </a:prstGeom>
        <a:solidFill>
          <a:srgbClr val="C4BD9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695325</xdr:colOff>
      <xdr:row>52</xdr:row>
      <xdr:rowOff>114300</xdr:rowOff>
    </xdr:from>
    <xdr:to>
      <xdr:col>11</xdr:col>
      <xdr:colOff>619125</xdr:colOff>
      <xdr:row>53</xdr:row>
      <xdr:rowOff>171450</xdr:rowOff>
    </xdr:to>
    <xdr:sp>
      <xdr:nvSpPr>
        <xdr:cNvPr id="8" name="Rectangle 9"/>
        <xdr:cNvSpPr>
          <a:spLocks/>
        </xdr:cNvSpPr>
      </xdr:nvSpPr>
      <xdr:spPr>
        <a:xfrm>
          <a:off x="8010525" y="10191750"/>
          <a:ext cx="685800" cy="247650"/>
        </a:xfrm>
        <a:prstGeom prst="rect">
          <a:avLst/>
        </a:prstGeom>
        <a:solidFill>
          <a:srgbClr val="FFC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53</xdr:row>
      <xdr:rowOff>104775</xdr:rowOff>
    </xdr:from>
    <xdr:to>
      <xdr:col>6</xdr:col>
      <xdr:colOff>266700</xdr:colOff>
      <xdr:row>55</xdr:row>
      <xdr:rowOff>142875</xdr:rowOff>
    </xdr:to>
    <xdr:sp>
      <xdr:nvSpPr>
        <xdr:cNvPr id="9" name="Connecteur droit 11"/>
        <xdr:cNvSpPr>
          <a:spLocks/>
        </xdr:cNvSpPr>
      </xdr:nvSpPr>
      <xdr:spPr>
        <a:xfrm>
          <a:off x="4953000" y="10372725"/>
          <a:ext cx="0" cy="819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53</xdr:row>
      <xdr:rowOff>85725</xdr:rowOff>
    </xdr:from>
    <xdr:to>
      <xdr:col>7</xdr:col>
      <xdr:colOff>28575</xdr:colOff>
      <xdr:row>55</xdr:row>
      <xdr:rowOff>123825</xdr:rowOff>
    </xdr:to>
    <xdr:sp>
      <xdr:nvSpPr>
        <xdr:cNvPr id="10" name="Connecteur droit 12"/>
        <xdr:cNvSpPr>
          <a:spLocks/>
        </xdr:cNvSpPr>
      </xdr:nvSpPr>
      <xdr:spPr>
        <a:xfrm>
          <a:off x="5324475" y="10353675"/>
          <a:ext cx="0" cy="819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53</xdr:row>
      <xdr:rowOff>85725</xdr:rowOff>
    </xdr:from>
    <xdr:to>
      <xdr:col>8</xdr:col>
      <xdr:colOff>0</xdr:colOff>
      <xdr:row>55</xdr:row>
      <xdr:rowOff>123825</xdr:rowOff>
    </xdr:to>
    <xdr:sp>
      <xdr:nvSpPr>
        <xdr:cNvPr id="11" name="Connecteur droit 13"/>
        <xdr:cNvSpPr>
          <a:spLocks/>
        </xdr:cNvSpPr>
      </xdr:nvSpPr>
      <xdr:spPr>
        <a:xfrm>
          <a:off x="6010275" y="10353675"/>
          <a:ext cx="0" cy="819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942975</xdr:colOff>
      <xdr:row>53</xdr:row>
      <xdr:rowOff>85725</xdr:rowOff>
    </xdr:from>
    <xdr:to>
      <xdr:col>9</xdr:col>
      <xdr:colOff>942975</xdr:colOff>
      <xdr:row>55</xdr:row>
      <xdr:rowOff>123825</xdr:rowOff>
    </xdr:to>
    <xdr:sp>
      <xdr:nvSpPr>
        <xdr:cNvPr id="12" name="Connecteur droit 14"/>
        <xdr:cNvSpPr>
          <a:spLocks/>
        </xdr:cNvSpPr>
      </xdr:nvSpPr>
      <xdr:spPr>
        <a:xfrm>
          <a:off x="7258050" y="10353675"/>
          <a:ext cx="0" cy="819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685800</xdr:colOff>
      <xdr:row>53</xdr:row>
      <xdr:rowOff>104775</xdr:rowOff>
    </xdr:from>
    <xdr:to>
      <xdr:col>10</xdr:col>
      <xdr:colOff>685800</xdr:colOff>
      <xdr:row>55</xdr:row>
      <xdr:rowOff>142875</xdr:rowOff>
    </xdr:to>
    <xdr:sp>
      <xdr:nvSpPr>
        <xdr:cNvPr id="13" name="Connecteur droit 15"/>
        <xdr:cNvSpPr>
          <a:spLocks/>
        </xdr:cNvSpPr>
      </xdr:nvSpPr>
      <xdr:spPr>
        <a:xfrm>
          <a:off x="8001000" y="10372725"/>
          <a:ext cx="0" cy="819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53</xdr:row>
      <xdr:rowOff>114300</xdr:rowOff>
    </xdr:from>
    <xdr:to>
      <xdr:col>11</xdr:col>
      <xdr:colOff>619125</xdr:colOff>
      <xdr:row>55</xdr:row>
      <xdr:rowOff>152400</xdr:rowOff>
    </xdr:to>
    <xdr:sp>
      <xdr:nvSpPr>
        <xdr:cNvPr id="14" name="Connecteur droit 16"/>
        <xdr:cNvSpPr>
          <a:spLocks/>
        </xdr:cNvSpPr>
      </xdr:nvSpPr>
      <xdr:spPr>
        <a:xfrm>
          <a:off x="8696325" y="10382250"/>
          <a:ext cx="0" cy="819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84</xdr:row>
      <xdr:rowOff>114300</xdr:rowOff>
    </xdr:from>
    <xdr:to>
      <xdr:col>7</xdr:col>
      <xdr:colOff>19050</xdr:colOff>
      <xdr:row>85</xdr:row>
      <xdr:rowOff>171450</xdr:rowOff>
    </xdr:to>
    <xdr:sp>
      <xdr:nvSpPr>
        <xdr:cNvPr id="15" name="Rectangle 17"/>
        <xdr:cNvSpPr>
          <a:spLocks/>
        </xdr:cNvSpPr>
      </xdr:nvSpPr>
      <xdr:spPr>
        <a:xfrm>
          <a:off x="4953000" y="16725900"/>
          <a:ext cx="361950" cy="247650"/>
        </a:xfrm>
        <a:prstGeom prst="rect">
          <a:avLst/>
        </a:prstGeom>
        <a:solidFill>
          <a:srgbClr val="FFC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84</xdr:row>
      <xdr:rowOff>114300</xdr:rowOff>
    </xdr:from>
    <xdr:to>
      <xdr:col>7</xdr:col>
      <xdr:colOff>695325</xdr:colOff>
      <xdr:row>85</xdr:row>
      <xdr:rowOff>171450</xdr:rowOff>
    </xdr:to>
    <xdr:sp>
      <xdr:nvSpPr>
        <xdr:cNvPr id="16" name="Rectangle 18"/>
        <xdr:cNvSpPr>
          <a:spLocks/>
        </xdr:cNvSpPr>
      </xdr:nvSpPr>
      <xdr:spPr>
        <a:xfrm>
          <a:off x="5343525" y="16725900"/>
          <a:ext cx="647700" cy="2476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84</xdr:row>
      <xdr:rowOff>114300</xdr:rowOff>
    </xdr:from>
    <xdr:to>
      <xdr:col>9</xdr:col>
      <xdr:colOff>933450</xdr:colOff>
      <xdr:row>85</xdr:row>
      <xdr:rowOff>171450</xdr:rowOff>
    </xdr:to>
    <xdr:sp>
      <xdr:nvSpPr>
        <xdr:cNvPr id="17" name="Rectangle 19"/>
        <xdr:cNvSpPr>
          <a:spLocks/>
        </xdr:cNvSpPr>
      </xdr:nvSpPr>
      <xdr:spPr>
        <a:xfrm>
          <a:off x="6019800" y="16725900"/>
          <a:ext cx="1228725" cy="247650"/>
        </a:xfrm>
        <a:prstGeom prst="rect">
          <a:avLst/>
        </a:prstGeom>
        <a:solidFill>
          <a:srgbClr val="77933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971550</xdr:colOff>
      <xdr:row>84</xdr:row>
      <xdr:rowOff>114300</xdr:rowOff>
    </xdr:from>
    <xdr:to>
      <xdr:col>10</xdr:col>
      <xdr:colOff>657225</xdr:colOff>
      <xdr:row>85</xdr:row>
      <xdr:rowOff>171450</xdr:rowOff>
    </xdr:to>
    <xdr:sp>
      <xdr:nvSpPr>
        <xdr:cNvPr id="18" name="Rectangle 20"/>
        <xdr:cNvSpPr>
          <a:spLocks/>
        </xdr:cNvSpPr>
      </xdr:nvSpPr>
      <xdr:spPr>
        <a:xfrm>
          <a:off x="7286625" y="16725900"/>
          <a:ext cx="685800" cy="247650"/>
        </a:xfrm>
        <a:prstGeom prst="rect">
          <a:avLst/>
        </a:prstGeom>
        <a:solidFill>
          <a:srgbClr val="C4BD97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695325</xdr:colOff>
      <xdr:row>84</xdr:row>
      <xdr:rowOff>114300</xdr:rowOff>
    </xdr:from>
    <xdr:to>
      <xdr:col>11</xdr:col>
      <xdr:colOff>619125</xdr:colOff>
      <xdr:row>85</xdr:row>
      <xdr:rowOff>171450</xdr:rowOff>
    </xdr:to>
    <xdr:sp>
      <xdr:nvSpPr>
        <xdr:cNvPr id="19" name="Rectangle 21"/>
        <xdr:cNvSpPr>
          <a:spLocks/>
        </xdr:cNvSpPr>
      </xdr:nvSpPr>
      <xdr:spPr>
        <a:xfrm>
          <a:off x="8010525" y="16725900"/>
          <a:ext cx="685800" cy="247650"/>
        </a:xfrm>
        <a:prstGeom prst="rect">
          <a:avLst/>
        </a:prstGeom>
        <a:solidFill>
          <a:srgbClr val="FFC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85</xdr:row>
      <xdr:rowOff>104775</xdr:rowOff>
    </xdr:from>
    <xdr:to>
      <xdr:col>6</xdr:col>
      <xdr:colOff>266700</xdr:colOff>
      <xdr:row>87</xdr:row>
      <xdr:rowOff>142875</xdr:rowOff>
    </xdr:to>
    <xdr:sp>
      <xdr:nvSpPr>
        <xdr:cNvPr id="20" name="Connecteur droit 22"/>
        <xdr:cNvSpPr>
          <a:spLocks/>
        </xdr:cNvSpPr>
      </xdr:nvSpPr>
      <xdr:spPr>
        <a:xfrm>
          <a:off x="4953000" y="16906875"/>
          <a:ext cx="0" cy="819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85</xdr:row>
      <xdr:rowOff>85725</xdr:rowOff>
    </xdr:from>
    <xdr:to>
      <xdr:col>7</xdr:col>
      <xdr:colOff>28575</xdr:colOff>
      <xdr:row>87</xdr:row>
      <xdr:rowOff>123825</xdr:rowOff>
    </xdr:to>
    <xdr:sp>
      <xdr:nvSpPr>
        <xdr:cNvPr id="21" name="Connecteur droit 23"/>
        <xdr:cNvSpPr>
          <a:spLocks/>
        </xdr:cNvSpPr>
      </xdr:nvSpPr>
      <xdr:spPr>
        <a:xfrm>
          <a:off x="5324475" y="16887825"/>
          <a:ext cx="0" cy="819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85</xdr:row>
      <xdr:rowOff>85725</xdr:rowOff>
    </xdr:from>
    <xdr:to>
      <xdr:col>8</xdr:col>
      <xdr:colOff>0</xdr:colOff>
      <xdr:row>87</xdr:row>
      <xdr:rowOff>123825</xdr:rowOff>
    </xdr:to>
    <xdr:sp>
      <xdr:nvSpPr>
        <xdr:cNvPr id="22" name="Connecteur droit 24"/>
        <xdr:cNvSpPr>
          <a:spLocks/>
        </xdr:cNvSpPr>
      </xdr:nvSpPr>
      <xdr:spPr>
        <a:xfrm>
          <a:off x="6010275" y="16887825"/>
          <a:ext cx="0" cy="819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942975</xdr:colOff>
      <xdr:row>85</xdr:row>
      <xdr:rowOff>85725</xdr:rowOff>
    </xdr:from>
    <xdr:to>
      <xdr:col>9</xdr:col>
      <xdr:colOff>942975</xdr:colOff>
      <xdr:row>87</xdr:row>
      <xdr:rowOff>123825</xdr:rowOff>
    </xdr:to>
    <xdr:sp>
      <xdr:nvSpPr>
        <xdr:cNvPr id="23" name="Connecteur droit 25"/>
        <xdr:cNvSpPr>
          <a:spLocks/>
        </xdr:cNvSpPr>
      </xdr:nvSpPr>
      <xdr:spPr>
        <a:xfrm>
          <a:off x="7258050" y="16887825"/>
          <a:ext cx="0" cy="819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685800</xdr:colOff>
      <xdr:row>85</xdr:row>
      <xdr:rowOff>104775</xdr:rowOff>
    </xdr:from>
    <xdr:to>
      <xdr:col>10</xdr:col>
      <xdr:colOff>685800</xdr:colOff>
      <xdr:row>87</xdr:row>
      <xdr:rowOff>142875</xdr:rowOff>
    </xdr:to>
    <xdr:sp>
      <xdr:nvSpPr>
        <xdr:cNvPr id="24" name="Connecteur droit 26"/>
        <xdr:cNvSpPr>
          <a:spLocks/>
        </xdr:cNvSpPr>
      </xdr:nvSpPr>
      <xdr:spPr>
        <a:xfrm>
          <a:off x="8001000" y="16906875"/>
          <a:ext cx="0" cy="819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85</xdr:row>
      <xdr:rowOff>114300</xdr:rowOff>
    </xdr:from>
    <xdr:to>
      <xdr:col>11</xdr:col>
      <xdr:colOff>619125</xdr:colOff>
      <xdr:row>87</xdr:row>
      <xdr:rowOff>152400</xdr:rowOff>
    </xdr:to>
    <xdr:sp>
      <xdr:nvSpPr>
        <xdr:cNvPr id="25" name="Connecteur droit 27"/>
        <xdr:cNvSpPr>
          <a:spLocks/>
        </xdr:cNvSpPr>
      </xdr:nvSpPr>
      <xdr:spPr>
        <a:xfrm>
          <a:off x="8696325" y="16916400"/>
          <a:ext cx="0" cy="819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19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O95" sqref="O95"/>
    </sheetView>
  </sheetViews>
  <sheetFormatPr defaultColWidth="11.421875" defaultRowHeight="12.75" outlineLevelRow="1"/>
  <cols>
    <col min="1" max="1" width="4.28125" style="1" customWidth="1"/>
    <col min="2" max="2" width="18.140625" style="1" customWidth="1"/>
    <col min="3" max="5" width="11.421875" style="1" customWidth="1"/>
    <col min="6" max="6" width="13.57421875" style="1" customWidth="1"/>
    <col min="7" max="7" width="9.140625" style="1" customWidth="1"/>
    <col min="8" max="8" width="10.7109375" style="1" customWidth="1"/>
    <col min="9" max="9" width="4.57421875" style="1" customWidth="1"/>
    <col min="10" max="10" width="15.00390625" style="1" customWidth="1"/>
    <col min="11" max="12" width="11.421875" style="1" customWidth="1"/>
    <col min="13" max="13" width="13.421875" style="1" customWidth="1"/>
    <col min="14" max="14" width="8.421875" style="1" customWidth="1"/>
    <col min="15" max="15" width="8.140625" style="1" customWidth="1"/>
    <col min="16" max="16" width="16.57421875" style="1" customWidth="1"/>
    <col min="17" max="17" width="1.8515625" style="1" customWidth="1"/>
    <col min="18" max="16384" width="11.421875" style="1" customWidth="1"/>
  </cols>
  <sheetData>
    <row r="1" spans="2:10" ht="15">
      <c r="B1" s="5" t="s">
        <v>73</v>
      </c>
      <c r="C1" s="84" t="s">
        <v>75</v>
      </c>
      <c r="E1" s="6" t="s">
        <v>0</v>
      </c>
      <c r="F1" s="7"/>
      <c r="G1" s="5"/>
      <c r="H1" s="79" t="s">
        <v>90</v>
      </c>
      <c r="I1" s="5"/>
      <c r="J1" s="5"/>
    </row>
    <row r="2" spans="2:10" ht="15">
      <c r="B2" s="5" t="s">
        <v>74</v>
      </c>
      <c r="C2" s="85" t="s">
        <v>75</v>
      </c>
      <c r="D2" s="9"/>
      <c r="E2" s="5"/>
      <c r="F2" s="5"/>
      <c r="G2" s="5"/>
      <c r="H2" s="5"/>
      <c r="I2" s="5"/>
      <c r="J2" s="5"/>
    </row>
    <row r="3" spans="2:10" ht="15">
      <c r="B3" s="5"/>
      <c r="C3" s="8"/>
      <c r="D3" s="9"/>
      <c r="E3" s="5"/>
      <c r="F3" s="5"/>
      <c r="G3" s="5"/>
      <c r="H3" s="5"/>
      <c r="I3" s="5"/>
      <c r="J3" s="5"/>
    </row>
    <row r="4" spans="2:9" ht="15.75" customHeight="1">
      <c r="B4" s="115" t="s">
        <v>87</v>
      </c>
      <c r="C4" s="115"/>
      <c r="D4" s="115"/>
      <c r="E4" s="115"/>
      <c r="F4" s="115"/>
      <c r="G4" s="115"/>
      <c r="H4" s="115"/>
      <c r="I4" s="113"/>
    </row>
    <row r="5" spans="2:9" ht="15.75" customHeight="1">
      <c r="B5" s="115"/>
      <c r="C5" s="115"/>
      <c r="D5" s="115"/>
      <c r="E5" s="115"/>
      <c r="F5" s="115"/>
      <c r="G5" s="115"/>
      <c r="H5" s="115"/>
      <c r="I5" s="113"/>
    </row>
    <row r="6" spans="2:9" ht="15.75" customHeight="1">
      <c r="B6" s="115"/>
      <c r="C6" s="115"/>
      <c r="D6" s="115"/>
      <c r="E6" s="115"/>
      <c r="F6" s="115"/>
      <c r="G6" s="115"/>
      <c r="H6" s="115"/>
      <c r="I6" s="113"/>
    </row>
    <row r="7" spans="2:9" ht="15.75" customHeight="1">
      <c r="B7" s="115"/>
      <c r="C7" s="115"/>
      <c r="D7" s="115"/>
      <c r="E7" s="115"/>
      <c r="F7" s="115"/>
      <c r="G7" s="115"/>
      <c r="H7" s="115"/>
      <c r="I7" s="113"/>
    </row>
    <row r="8" spans="2:9" ht="15.75" customHeight="1">
      <c r="B8" s="115"/>
      <c r="C8" s="115"/>
      <c r="D8" s="115"/>
      <c r="E8" s="115"/>
      <c r="F8" s="115"/>
      <c r="G8" s="115"/>
      <c r="H8" s="115"/>
      <c r="I8" s="113"/>
    </row>
    <row r="9" spans="2:9" ht="15.75" customHeight="1">
      <c r="B9" s="115"/>
      <c r="C9" s="115"/>
      <c r="D9" s="115"/>
      <c r="E9" s="115"/>
      <c r="F9" s="115"/>
      <c r="G9" s="115"/>
      <c r="H9" s="115"/>
      <c r="I9" s="113"/>
    </row>
    <row r="10" spans="2:9" ht="15.75" customHeight="1">
      <c r="B10" s="115"/>
      <c r="C10" s="115"/>
      <c r="D10" s="115"/>
      <c r="E10" s="115"/>
      <c r="F10" s="115"/>
      <c r="G10" s="115"/>
      <c r="H10" s="115"/>
      <c r="I10" s="113"/>
    </row>
    <row r="11" spans="2:9" ht="15.75" customHeight="1">
      <c r="B11" s="115"/>
      <c r="C11" s="115"/>
      <c r="D11" s="115"/>
      <c r="E11" s="115"/>
      <c r="F11" s="115"/>
      <c r="G11" s="115"/>
      <c r="H11" s="115"/>
      <c r="I11" s="113"/>
    </row>
    <row r="12" spans="2:9" ht="15.75" customHeight="1">
      <c r="B12" s="115"/>
      <c r="C12" s="115"/>
      <c r="D12" s="115"/>
      <c r="E12" s="115"/>
      <c r="F12" s="115"/>
      <c r="G12" s="115"/>
      <c r="H12" s="115"/>
      <c r="I12" s="113"/>
    </row>
    <row r="13" spans="2:9" ht="15.75" customHeight="1">
      <c r="B13" s="115"/>
      <c r="C13" s="115"/>
      <c r="D13" s="115"/>
      <c r="E13" s="115"/>
      <c r="F13" s="115"/>
      <c r="G13" s="115"/>
      <c r="H13" s="115"/>
      <c r="I13" s="113"/>
    </row>
    <row r="14" spans="2:9" ht="15.75" customHeight="1">
      <c r="B14" s="115"/>
      <c r="C14" s="115"/>
      <c r="D14" s="115"/>
      <c r="E14" s="115"/>
      <c r="F14" s="115"/>
      <c r="G14" s="115"/>
      <c r="H14" s="115"/>
      <c r="I14" s="113"/>
    </row>
    <row r="15" spans="2:9" ht="15.75" customHeight="1">
      <c r="B15" s="115"/>
      <c r="C15" s="115"/>
      <c r="D15" s="115"/>
      <c r="E15" s="115"/>
      <c r="F15" s="115"/>
      <c r="G15" s="115"/>
      <c r="H15" s="115"/>
      <c r="I15" s="113"/>
    </row>
    <row r="16" spans="2:9" ht="15.75" customHeight="1">
      <c r="B16" s="115"/>
      <c r="C16" s="115"/>
      <c r="D16" s="115"/>
      <c r="E16" s="115"/>
      <c r="F16" s="115"/>
      <c r="G16" s="115"/>
      <c r="H16" s="115"/>
      <c r="I16" s="113"/>
    </row>
    <row r="17" spans="2:9" ht="15.75" customHeight="1">
      <c r="B17" s="115"/>
      <c r="C17" s="115"/>
      <c r="D17" s="115"/>
      <c r="E17" s="115"/>
      <c r="F17" s="115"/>
      <c r="G17" s="115"/>
      <c r="H17" s="115"/>
      <c r="I17" s="113"/>
    </row>
    <row r="18" spans="2:9" ht="15.75" customHeight="1">
      <c r="B18" s="115"/>
      <c r="C18" s="115"/>
      <c r="D18" s="115"/>
      <c r="E18" s="115"/>
      <c r="F18" s="115"/>
      <c r="G18" s="115"/>
      <c r="H18" s="115"/>
      <c r="I18" s="113"/>
    </row>
    <row r="19" spans="2:10" ht="15.75" customHeight="1">
      <c r="B19" s="5"/>
      <c r="C19" s="113"/>
      <c r="D19" s="113"/>
      <c r="E19" s="113"/>
      <c r="F19" s="113"/>
      <c r="G19" s="113"/>
      <c r="H19" s="113"/>
      <c r="I19" s="113"/>
      <c r="J19" s="113"/>
    </row>
    <row r="20" spans="2:10" ht="15">
      <c r="B20" s="5"/>
      <c r="C20" s="8"/>
      <c r="D20" s="9"/>
      <c r="E20" s="5"/>
      <c r="F20" s="5"/>
      <c r="G20" s="5"/>
      <c r="H20" s="5"/>
      <c r="I20" s="5"/>
      <c r="J20" s="5"/>
    </row>
    <row r="21" spans="2:10" ht="15">
      <c r="B21" s="5"/>
      <c r="C21" s="8"/>
      <c r="D21" s="9"/>
      <c r="E21" s="5"/>
      <c r="F21" s="5"/>
      <c r="G21" s="5"/>
      <c r="H21" s="5"/>
      <c r="I21" s="5"/>
      <c r="J21" s="5"/>
    </row>
    <row r="22" spans="2:10" ht="15">
      <c r="B22" s="5"/>
      <c r="C22" s="8"/>
      <c r="D22" s="9"/>
      <c r="E22" s="5"/>
      <c r="F22" s="5"/>
      <c r="G22" s="5"/>
      <c r="H22" s="5"/>
      <c r="I22" s="5"/>
      <c r="J22" s="5"/>
    </row>
    <row r="23" spans="2:10" ht="15">
      <c r="B23" s="5"/>
      <c r="C23" s="8"/>
      <c r="D23" s="9"/>
      <c r="E23" s="5"/>
      <c r="F23" s="5"/>
      <c r="G23" s="5"/>
      <c r="H23" s="5"/>
      <c r="I23" s="5"/>
      <c r="J23" s="5"/>
    </row>
    <row r="24" spans="2:10" ht="15.75" thickBot="1">
      <c r="B24" s="21" t="s">
        <v>15</v>
      </c>
      <c r="D24" s="5"/>
      <c r="E24" s="5"/>
      <c r="F24" s="5"/>
      <c r="G24" s="5"/>
      <c r="H24" s="5"/>
      <c r="I24" s="5"/>
      <c r="J24" s="5"/>
    </row>
    <row r="25" spans="2:10" ht="15">
      <c r="B25" s="11"/>
      <c r="C25" s="3"/>
      <c r="D25" s="22"/>
      <c r="E25" s="22"/>
      <c r="F25" s="32" t="s">
        <v>17</v>
      </c>
      <c r="G25" s="23">
        <v>2000</v>
      </c>
      <c r="H25" s="24" t="s">
        <v>3</v>
      </c>
      <c r="I25" s="5"/>
      <c r="J25" s="5"/>
    </row>
    <row r="26" spans="2:10" ht="15">
      <c r="B26" s="14"/>
      <c r="C26" s="2"/>
      <c r="D26" s="25"/>
      <c r="E26" s="25"/>
      <c r="F26" s="33" t="s">
        <v>13</v>
      </c>
      <c r="G26" s="26">
        <v>8</v>
      </c>
      <c r="H26" s="27" t="s">
        <v>8</v>
      </c>
      <c r="I26" s="5"/>
      <c r="J26" s="5"/>
    </row>
    <row r="27" spans="2:10" ht="15">
      <c r="B27" s="14"/>
      <c r="C27" s="2"/>
      <c r="D27" s="25"/>
      <c r="E27" s="25"/>
      <c r="F27" s="33" t="s">
        <v>81</v>
      </c>
      <c r="G27" s="101">
        <v>20</v>
      </c>
      <c r="H27" s="27" t="s">
        <v>4</v>
      </c>
      <c r="I27" s="5"/>
      <c r="J27" s="5"/>
    </row>
    <row r="28" spans="2:10" ht="15">
      <c r="B28" s="14"/>
      <c r="C28" s="2"/>
      <c r="D28" s="25"/>
      <c r="E28" s="25"/>
      <c r="F28" s="33" t="s">
        <v>6</v>
      </c>
      <c r="G28" s="102">
        <f>5/60</f>
        <v>0.08333333333333333</v>
      </c>
      <c r="H28" s="27" t="s">
        <v>4</v>
      </c>
      <c r="I28" s="5"/>
      <c r="J28" s="5"/>
    </row>
    <row r="29" spans="2:10" ht="15">
      <c r="B29" s="14"/>
      <c r="C29" s="2"/>
      <c r="D29" s="25"/>
      <c r="E29" s="25"/>
      <c r="F29" s="33" t="s">
        <v>1</v>
      </c>
      <c r="G29" s="26">
        <v>500</v>
      </c>
      <c r="H29" s="27" t="s">
        <v>3</v>
      </c>
      <c r="I29" s="5"/>
      <c r="J29" s="5"/>
    </row>
    <row r="30" spans="2:10" ht="15">
      <c r="B30" s="14"/>
      <c r="C30" s="2"/>
      <c r="D30" s="25"/>
      <c r="E30" s="25"/>
      <c r="F30" s="33" t="s">
        <v>2</v>
      </c>
      <c r="G30" s="26">
        <v>250</v>
      </c>
      <c r="H30" s="27" t="s">
        <v>3</v>
      </c>
      <c r="I30" s="5"/>
      <c r="J30" s="5"/>
    </row>
    <row r="31" spans="2:10" ht="15">
      <c r="B31" s="14"/>
      <c r="C31" s="2"/>
      <c r="D31" s="25"/>
      <c r="E31" s="25"/>
      <c r="F31" s="33" t="s">
        <v>82</v>
      </c>
      <c r="G31" s="101">
        <v>10</v>
      </c>
      <c r="H31" s="27" t="s">
        <v>4</v>
      </c>
      <c r="I31" s="5"/>
      <c r="J31" s="5"/>
    </row>
    <row r="32" spans="2:10" ht="15">
      <c r="B32" s="14"/>
      <c r="C32" s="2"/>
      <c r="D32" s="25"/>
      <c r="E32" s="25"/>
      <c r="F32" s="33" t="s">
        <v>83</v>
      </c>
      <c r="G32" s="101">
        <v>5</v>
      </c>
      <c r="H32" s="27" t="s">
        <v>4</v>
      </c>
      <c r="I32" s="5"/>
      <c r="J32" s="5"/>
    </row>
    <row r="33" spans="2:10" ht="15">
      <c r="B33" s="14"/>
      <c r="C33" s="2"/>
      <c r="D33" s="25"/>
      <c r="E33" s="25"/>
      <c r="F33" s="33" t="s">
        <v>84</v>
      </c>
      <c r="G33" s="101">
        <v>10</v>
      </c>
      <c r="H33" s="27" t="s">
        <v>4</v>
      </c>
      <c r="I33" s="5"/>
      <c r="J33" s="5"/>
    </row>
    <row r="34" spans="2:10" ht="15.75" thickBot="1">
      <c r="B34" s="17"/>
      <c r="C34" s="61"/>
      <c r="D34" s="29"/>
      <c r="E34" s="29"/>
      <c r="F34" s="34" t="s">
        <v>9</v>
      </c>
      <c r="G34" s="30">
        <v>0.2</v>
      </c>
      <c r="H34" s="31"/>
      <c r="I34" s="5"/>
      <c r="J34" s="5"/>
    </row>
    <row r="35" spans="2:10" ht="15">
      <c r="B35" s="5"/>
      <c r="C35" s="5"/>
      <c r="D35" s="5"/>
      <c r="E35" s="5"/>
      <c r="F35" s="5"/>
      <c r="G35" s="5"/>
      <c r="H35" s="5"/>
      <c r="I35" s="5"/>
      <c r="J35" s="5"/>
    </row>
    <row r="36" spans="2:10" ht="15">
      <c r="B36" s="10" t="s">
        <v>16</v>
      </c>
      <c r="D36" s="5"/>
      <c r="E36" s="5"/>
      <c r="F36" s="5"/>
      <c r="G36" s="5"/>
      <c r="H36" s="5"/>
      <c r="I36" s="5"/>
      <c r="J36" s="5"/>
    </row>
    <row r="37" spans="2:10" ht="15">
      <c r="B37" s="5"/>
      <c r="C37" s="10"/>
      <c r="D37" s="5"/>
      <c r="E37" s="5"/>
      <c r="F37" s="38" t="s">
        <v>64</v>
      </c>
      <c r="G37" s="86"/>
      <c r="H37" s="5" t="s">
        <v>25</v>
      </c>
      <c r="I37" s="57" t="s">
        <v>24</v>
      </c>
      <c r="J37" s="5"/>
    </row>
    <row r="38" spans="2:10" ht="15">
      <c r="B38" s="5"/>
      <c r="C38" s="10"/>
      <c r="D38" s="5"/>
      <c r="E38" s="5"/>
      <c r="I38" s="57" t="s">
        <v>26</v>
      </c>
      <c r="J38" s="5"/>
    </row>
    <row r="39" spans="2:10" ht="15">
      <c r="B39" s="5"/>
      <c r="C39" s="10"/>
      <c r="D39" s="5"/>
      <c r="E39" s="5"/>
      <c r="F39" s="38" t="s">
        <v>60</v>
      </c>
      <c r="G39" s="84"/>
      <c r="H39" s="47" t="s">
        <v>38</v>
      </c>
      <c r="I39" s="57"/>
      <c r="J39" s="5"/>
    </row>
    <row r="40" spans="2:10" ht="15">
      <c r="B40" s="5"/>
      <c r="C40" s="10"/>
      <c r="D40" s="5"/>
      <c r="E40" s="5"/>
      <c r="F40" s="38" t="s">
        <v>43</v>
      </c>
      <c r="G40" s="86"/>
      <c r="H40" s="5" t="s">
        <v>27</v>
      </c>
      <c r="I40" s="57" t="s">
        <v>42</v>
      </c>
      <c r="J40" s="5"/>
    </row>
    <row r="41" spans="2:10" ht="15">
      <c r="B41" s="5"/>
      <c r="C41" s="10"/>
      <c r="D41" s="5"/>
      <c r="E41" s="5"/>
      <c r="F41" s="38" t="s">
        <v>63</v>
      </c>
      <c r="G41" s="86"/>
      <c r="H41" s="5" t="s">
        <v>28</v>
      </c>
      <c r="I41" s="57" t="s">
        <v>41</v>
      </c>
      <c r="J41" s="5"/>
    </row>
    <row r="42" spans="2:10" ht="15">
      <c r="B42" s="5"/>
      <c r="C42" s="10"/>
      <c r="D42" s="5"/>
      <c r="E42" s="5"/>
      <c r="F42" s="38" t="s">
        <v>39</v>
      </c>
      <c r="G42" s="87"/>
      <c r="H42" s="5"/>
      <c r="I42" s="57" t="s">
        <v>40</v>
      </c>
      <c r="J42" s="5"/>
    </row>
    <row r="43" spans="2:10" ht="15">
      <c r="B43" s="5"/>
      <c r="C43" s="10"/>
      <c r="D43" s="5"/>
      <c r="E43" s="5"/>
      <c r="F43" s="38"/>
      <c r="G43" s="50"/>
      <c r="H43" s="5"/>
      <c r="I43" s="37"/>
      <c r="J43" s="5"/>
    </row>
    <row r="44" spans="2:11" ht="15">
      <c r="B44" s="5"/>
      <c r="C44" s="10"/>
      <c r="D44" s="5"/>
      <c r="E44" s="5"/>
      <c r="F44" s="5" t="s">
        <v>29</v>
      </c>
      <c r="G44" s="39" t="s">
        <v>31</v>
      </c>
      <c r="H44" s="39"/>
      <c r="I44" s="39"/>
      <c r="J44" s="39"/>
      <c r="K44" s="40"/>
    </row>
    <row r="45" spans="2:11" ht="15">
      <c r="B45" s="5"/>
      <c r="C45" s="10"/>
      <c r="D45" s="43"/>
      <c r="E45" s="43"/>
      <c r="F45" s="44" t="s">
        <v>30</v>
      </c>
      <c r="G45" s="41" t="s">
        <v>32</v>
      </c>
      <c r="H45" s="41"/>
      <c r="I45" s="41"/>
      <c r="J45" s="41"/>
      <c r="K45" s="42"/>
    </row>
    <row r="46" spans="2:11" ht="15">
      <c r="B46" s="5"/>
      <c r="C46" s="10"/>
      <c r="D46" s="51"/>
      <c r="E46" s="51"/>
      <c r="F46" s="55"/>
      <c r="G46" s="51"/>
      <c r="H46" s="51"/>
      <c r="I46" s="51"/>
      <c r="J46" s="51"/>
      <c r="K46" s="54"/>
    </row>
    <row r="47" spans="2:11" ht="15">
      <c r="B47" s="10" t="s">
        <v>80</v>
      </c>
      <c r="C47" s="10"/>
      <c r="D47" s="51"/>
      <c r="E47" s="51"/>
      <c r="F47" s="55"/>
      <c r="G47" s="51"/>
      <c r="H47" s="51"/>
      <c r="I47" s="51"/>
      <c r="J47" s="51"/>
      <c r="K47" s="54"/>
    </row>
    <row r="48" spans="2:11" ht="15">
      <c r="B48" s="5" t="s">
        <v>50</v>
      </c>
      <c r="C48" s="10"/>
      <c r="D48" s="51"/>
      <c r="E48" s="51"/>
      <c r="F48" s="55"/>
      <c r="G48" s="51"/>
      <c r="H48" s="51"/>
      <c r="I48" s="51"/>
      <c r="J48" s="51"/>
      <c r="K48" s="54"/>
    </row>
    <row r="49" spans="2:11" ht="15">
      <c r="B49" s="5" t="s">
        <v>51</v>
      </c>
      <c r="C49" s="10"/>
      <c r="D49" s="51"/>
      <c r="E49" s="51"/>
      <c r="F49" s="55"/>
      <c r="G49" s="51"/>
      <c r="H49" s="51"/>
      <c r="I49" s="51"/>
      <c r="J49" s="51"/>
      <c r="K49" s="54"/>
    </row>
    <row r="50" spans="2:11" ht="15">
      <c r="B50" s="47" t="s">
        <v>52</v>
      </c>
      <c r="C50" s="10"/>
      <c r="D50" s="51"/>
      <c r="E50" s="51"/>
      <c r="F50" s="55"/>
      <c r="G50" s="51"/>
      <c r="H50" s="51"/>
      <c r="I50" s="51"/>
      <c r="J50" s="51"/>
      <c r="K50" s="54"/>
    </row>
    <row r="51" spans="4:10" ht="15">
      <c r="D51" s="5"/>
      <c r="E51" s="5"/>
      <c r="F51" s="5"/>
      <c r="G51" s="5"/>
      <c r="H51" s="5"/>
      <c r="I51" s="5"/>
      <c r="J51" s="5"/>
    </row>
    <row r="52" spans="2:10" ht="15">
      <c r="B52" s="5"/>
      <c r="D52" s="5"/>
      <c r="E52" s="5"/>
      <c r="F52" s="5"/>
      <c r="G52" s="5"/>
      <c r="H52" s="5" t="s">
        <v>47</v>
      </c>
      <c r="I52" s="5"/>
      <c r="J52" s="5"/>
    </row>
    <row r="53" spans="2:10" ht="15">
      <c r="B53" s="5"/>
      <c r="C53" s="10"/>
      <c r="D53" s="5"/>
      <c r="E53" s="5"/>
      <c r="F53" s="5"/>
      <c r="G53" s="5"/>
      <c r="H53" s="5"/>
      <c r="I53" s="5"/>
      <c r="J53" s="5"/>
    </row>
    <row r="54" spans="2:10" ht="15">
      <c r="B54" s="5"/>
      <c r="C54" s="10"/>
      <c r="D54" s="5"/>
      <c r="E54" s="5"/>
      <c r="F54" s="5"/>
      <c r="G54" s="5"/>
      <c r="H54" s="5"/>
      <c r="I54" s="5"/>
      <c r="J54" s="5"/>
    </row>
    <row r="55" spans="2:13" ht="46.5" customHeight="1">
      <c r="B55" s="5"/>
      <c r="C55" s="10"/>
      <c r="D55" s="5"/>
      <c r="E55" s="5"/>
      <c r="F55" s="5"/>
      <c r="G55" s="45" t="s">
        <v>33</v>
      </c>
      <c r="H55" s="114" t="s">
        <v>34</v>
      </c>
      <c r="I55" s="116" t="s">
        <v>35</v>
      </c>
      <c r="J55" s="116"/>
      <c r="K55" s="114" t="s">
        <v>36</v>
      </c>
      <c r="L55" s="114" t="s">
        <v>37</v>
      </c>
      <c r="M55" s="4" t="s">
        <v>58</v>
      </c>
    </row>
    <row r="56" spans="2:13" ht="15">
      <c r="B56" s="5"/>
      <c r="C56" s="10"/>
      <c r="D56" s="5"/>
      <c r="E56" s="5"/>
      <c r="F56" s="5"/>
      <c r="G56" s="48">
        <f>G33</f>
        <v>10</v>
      </c>
      <c r="H56" s="48">
        <f>G27</f>
        <v>20</v>
      </c>
      <c r="I56" s="48"/>
      <c r="J56" s="48">
        <f>G28*G29</f>
        <v>41.666666666666664</v>
      </c>
      <c r="K56" s="49">
        <f>G31</f>
        <v>10</v>
      </c>
      <c r="L56" s="49">
        <f>G32</f>
        <v>5</v>
      </c>
      <c r="M56" s="49">
        <f>SUM(G56:L56)</f>
        <v>86.66666666666666</v>
      </c>
    </row>
    <row r="57" spans="2:10" ht="15.75" thickBot="1">
      <c r="B57" s="5"/>
      <c r="D57" s="5"/>
      <c r="E57" s="5"/>
      <c r="F57" s="5"/>
      <c r="G57" s="5"/>
      <c r="H57" s="5"/>
      <c r="I57" s="5"/>
      <c r="J57" s="5"/>
    </row>
    <row r="58" spans="2:10" ht="15">
      <c r="B58" s="11"/>
      <c r="C58" s="3"/>
      <c r="D58" s="12"/>
      <c r="E58" s="12"/>
      <c r="F58" s="35" t="s">
        <v>7</v>
      </c>
      <c r="G58" s="89"/>
      <c r="H58" s="13" t="s">
        <v>4</v>
      </c>
      <c r="I58" s="57" t="s">
        <v>20</v>
      </c>
      <c r="J58" s="5"/>
    </row>
    <row r="59" spans="2:10" ht="15">
      <c r="B59" s="14"/>
      <c r="C59" s="2"/>
      <c r="D59" s="15"/>
      <c r="E59" s="15"/>
      <c r="F59" s="36" t="s">
        <v>5</v>
      </c>
      <c r="G59" s="90"/>
      <c r="H59" s="16" t="s">
        <v>4</v>
      </c>
      <c r="I59" s="57" t="s">
        <v>18</v>
      </c>
      <c r="J59" s="5"/>
    </row>
    <row r="60" spans="2:10" ht="15">
      <c r="B60" s="14"/>
      <c r="C60" s="54"/>
      <c r="D60" s="51"/>
      <c r="E60" s="51"/>
      <c r="F60" s="55"/>
      <c r="G60" s="52"/>
      <c r="H60" s="53"/>
      <c r="I60" s="57"/>
      <c r="J60" s="5"/>
    </row>
    <row r="61" spans="2:10" ht="15">
      <c r="B61" s="14"/>
      <c r="C61" s="2"/>
      <c r="D61" s="15"/>
      <c r="E61" s="15"/>
      <c r="F61" s="36" t="s">
        <v>11</v>
      </c>
      <c r="G61" s="88"/>
      <c r="H61" s="16" t="s">
        <v>3</v>
      </c>
      <c r="I61" s="57" t="s">
        <v>23</v>
      </c>
      <c r="J61" s="5"/>
    </row>
    <row r="62" spans="2:10" ht="15">
      <c r="B62" s="14"/>
      <c r="C62" s="15"/>
      <c r="D62" s="15"/>
      <c r="E62" s="15"/>
      <c r="F62" s="60" t="s">
        <v>45</v>
      </c>
      <c r="G62" s="91"/>
      <c r="H62" s="16" t="s">
        <v>12</v>
      </c>
      <c r="I62" s="103" t="s">
        <v>85</v>
      </c>
      <c r="J62" s="5"/>
    </row>
    <row r="63" spans="2:10" ht="15">
      <c r="B63" s="14"/>
      <c r="C63" s="15"/>
      <c r="D63" s="15"/>
      <c r="E63" s="15"/>
      <c r="F63" s="66" t="s">
        <v>53</v>
      </c>
      <c r="G63" s="92"/>
      <c r="H63" s="68" t="s">
        <v>12</v>
      </c>
      <c r="I63" s="58"/>
      <c r="J63" s="5"/>
    </row>
    <row r="64" spans="2:10" ht="15">
      <c r="B64" s="14"/>
      <c r="C64" s="15"/>
      <c r="D64" s="15"/>
      <c r="E64" s="15"/>
      <c r="F64" s="66"/>
      <c r="G64" s="69"/>
      <c r="H64" s="68"/>
      <c r="I64" s="58"/>
      <c r="J64" s="5"/>
    </row>
    <row r="65" spans="2:10" ht="15">
      <c r="B65" s="14"/>
      <c r="C65" s="15"/>
      <c r="D65" s="15"/>
      <c r="E65" s="15"/>
      <c r="F65" s="66" t="s">
        <v>54</v>
      </c>
      <c r="G65" s="93"/>
      <c r="H65" s="16" t="s">
        <v>12</v>
      </c>
      <c r="I65" s="57" t="s">
        <v>19</v>
      </c>
      <c r="J65" s="5"/>
    </row>
    <row r="66" spans="2:10" ht="15">
      <c r="B66" s="14"/>
      <c r="C66" s="51"/>
      <c r="D66" s="51"/>
      <c r="E66" s="51"/>
      <c r="F66" s="51"/>
      <c r="G66" s="52"/>
      <c r="H66" s="53"/>
      <c r="I66" s="58"/>
      <c r="J66" s="5"/>
    </row>
    <row r="67" spans="2:10" ht="15">
      <c r="B67" s="14"/>
      <c r="C67" s="2"/>
      <c r="D67" s="15"/>
      <c r="E67" s="15"/>
      <c r="F67" s="36" t="s">
        <v>21</v>
      </c>
      <c r="G67" s="64"/>
      <c r="H67" s="16" t="s">
        <v>3</v>
      </c>
      <c r="I67" s="57" t="s">
        <v>22</v>
      </c>
      <c r="J67" s="5"/>
    </row>
    <row r="68" spans="2:10" ht="15">
      <c r="B68" s="14"/>
      <c r="C68" s="2"/>
      <c r="D68" s="15"/>
      <c r="E68" s="15"/>
      <c r="F68" s="36" t="s">
        <v>10</v>
      </c>
      <c r="G68" s="64"/>
      <c r="H68" s="16" t="s">
        <v>3</v>
      </c>
      <c r="I68" s="57" t="s">
        <v>46</v>
      </c>
      <c r="J68" s="5"/>
    </row>
    <row r="69" spans="2:10" ht="15">
      <c r="B69" s="14"/>
      <c r="C69" s="2"/>
      <c r="D69" s="15"/>
      <c r="E69" s="15"/>
      <c r="F69" s="36" t="s">
        <v>48</v>
      </c>
      <c r="G69" s="65"/>
      <c r="H69" s="16" t="s">
        <v>12</v>
      </c>
      <c r="I69" s="58"/>
      <c r="J69" s="5"/>
    </row>
    <row r="70" spans="2:10" ht="15.75" thickBot="1">
      <c r="B70" s="17"/>
      <c r="C70" s="59"/>
      <c r="D70" s="59"/>
      <c r="E70" s="59"/>
      <c r="F70" s="110" t="s">
        <v>55</v>
      </c>
      <c r="G70" s="111"/>
      <c r="H70" s="112" t="s">
        <v>12</v>
      </c>
      <c r="I70" s="58"/>
      <c r="J70" s="5"/>
    </row>
    <row r="71" spans="3:10" ht="15">
      <c r="C71" s="5"/>
      <c r="D71" s="5"/>
      <c r="E71" s="5"/>
      <c r="F71" s="5"/>
      <c r="G71" s="5"/>
      <c r="H71" s="5"/>
      <c r="I71" s="58"/>
      <c r="J71" s="5"/>
    </row>
    <row r="72" spans="3:10" ht="15" outlineLevel="1">
      <c r="C72" s="5"/>
      <c r="D72" s="5"/>
      <c r="E72" s="5"/>
      <c r="F72" s="5"/>
      <c r="G72" s="5"/>
      <c r="H72" s="5"/>
      <c r="I72" s="5"/>
      <c r="J72" s="5"/>
    </row>
    <row r="73" spans="2:10" ht="15.75" outlineLevel="1" thickBot="1">
      <c r="B73" s="5" t="s">
        <v>86</v>
      </c>
      <c r="C73" s="10"/>
      <c r="D73" s="5"/>
      <c r="E73" s="5"/>
      <c r="F73" s="5"/>
      <c r="G73" s="5"/>
      <c r="H73" s="5"/>
      <c r="I73" s="5"/>
      <c r="J73" s="5"/>
    </row>
    <row r="74" spans="2:10" ht="15" outlineLevel="1">
      <c r="B74" s="11"/>
      <c r="C74" s="3"/>
      <c r="D74" s="22"/>
      <c r="E74" s="22"/>
      <c r="F74" s="32" t="s">
        <v>17</v>
      </c>
      <c r="G74" s="80">
        <f>2000</f>
        <v>2000</v>
      </c>
      <c r="H74" s="13" t="s">
        <v>3</v>
      </c>
      <c r="I74" s="5"/>
      <c r="J74" s="5"/>
    </row>
    <row r="75" spans="2:10" ht="15" outlineLevel="1">
      <c r="B75" s="14"/>
      <c r="C75" s="2"/>
      <c r="D75" s="25"/>
      <c r="E75" s="25"/>
      <c r="F75" s="33" t="s">
        <v>13</v>
      </c>
      <c r="G75" s="81">
        <v>8</v>
      </c>
      <c r="H75" s="16" t="s">
        <v>8</v>
      </c>
      <c r="I75" s="5"/>
      <c r="J75" s="5"/>
    </row>
    <row r="76" spans="2:10" ht="15" outlineLevel="1">
      <c r="B76" s="14"/>
      <c r="C76" s="2"/>
      <c r="D76" s="25"/>
      <c r="E76" s="25"/>
      <c r="F76" s="33" t="s">
        <v>61</v>
      </c>
      <c r="G76" s="81">
        <f>G27</f>
        <v>20</v>
      </c>
      <c r="H76" s="16" t="s">
        <v>4</v>
      </c>
      <c r="I76" s="5"/>
      <c r="J76" s="5"/>
    </row>
    <row r="77" spans="2:10" ht="15" outlineLevel="1">
      <c r="B77" s="14"/>
      <c r="C77" s="2"/>
      <c r="D77" s="25"/>
      <c r="E77" s="25"/>
      <c r="F77" s="33" t="s">
        <v>6</v>
      </c>
      <c r="G77" s="82">
        <f>G28</f>
        <v>0.08333333333333333</v>
      </c>
      <c r="H77" s="16" t="s">
        <v>4</v>
      </c>
      <c r="I77" s="5"/>
      <c r="J77" s="5"/>
    </row>
    <row r="78" spans="2:10" ht="15" outlineLevel="1">
      <c r="B78" s="14"/>
      <c r="C78" s="2"/>
      <c r="D78" s="25"/>
      <c r="E78" s="25"/>
      <c r="F78" s="33" t="s">
        <v>1</v>
      </c>
      <c r="G78" s="73">
        <v>250</v>
      </c>
      <c r="H78" s="16" t="s">
        <v>3</v>
      </c>
      <c r="I78" s="5"/>
      <c r="J78" s="5"/>
    </row>
    <row r="79" spans="2:10" ht="15" outlineLevel="1">
      <c r="B79" s="14"/>
      <c r="C79" s="2"/>
      <c r="D79" s="25"/>
      <c r="E79" s="25"/>
      <c r="F79" s="33" t="s">
        <v>2</v>
      </c>
      <c r="G79" s="81">
        <v>250</v>
      </c>
      <c r="H79" s="16" t="s">
        <v>3</v>
      </c>
      <c r="I79" s="5"/>
      <c r="J79" s="5"/>
    </row>
    <row r="80" spans="2:10" ht="15" outlineLevel="1">
      <c r="B80" s="14"/>
      <c r="C80" s="2"/>
      <c r="D80" s="25"/>
      <c r="E80" s="25"/>
      <c r="F80" s="33" t="s">
        <v>67</v>
      </c>
      <c r="G80" s="81">
        <f>G31</f>
        <v>10</v>
      </c>
      <c r="H80" s="16" t="s">
        <v>4</v>
      </c>
      <c r="I80" s="5"/>
      <c r="J80" s="5"/>
    </row>
    <row r="81" spans="2:10" ht="15" outlineLevel="1">
      <c r="B81" s="14"/>
      <c r="C81" s="2"/>
      <c r="D81" s="25"/>
      <c r="E81" s="25"/>
      <c r="F81" s="33" t="s">
        <v>68</v>
      </c>
      <c r="G81" s="81">
        <f>G32</f>
        <v>5</v>
      </c>
      <c r="H81" s="16" t="s">
        <v>4</v>
      </c>
      <c r="I81" s="5"/>
      <c r="J81" s="5"/>
    </row>
    <row r="82" spans="2:10" ht="15" outlineLevel="1">
      <c r="B82" s="14"/>
      <c r="C82" s="2"/>
      <c r="D82" s="25"/>
      <c r="E82" s="25"/>
      <c r="F82" s="33" t="s">
        <v>69</v>
      </c>
      <c r="G82" s="81">
        <f>G33</f>
        <v>10</v>
      </c>
      <c r="H82" s="16" t="s">
        <v>4</v>
      </c>
      <c r="I82" s="5"/>
      <c r="J82" s="5"/>
    </row>
    <row r="83" spans="2:10" ht="15.75" outlineLevel="1" thickBot="1">
      <c r="B83" s="17"/>
      <c r="C83" s="61"/>
      <c r="D83" s="29"/>
      <c r="E83" s="29"/>
      <c r="F83" s="34" t="s">
        <v>9</v>
      </c>
      <c r="G83" s="83">
        <v>0.2</v>
      </c>
      <c r="H83" s="18"/>
      <c r="I83" s="5"/>
      <c r="J83" s="5"/>
    </row>
    <row r="84" spans="2:10" ht="15" outlineLevel="1">
      <c r="B84" s="5"/>
      <c r="C84" s="10"/>
      <c r="D84" s="5"/>
      <c r="E84" s="5"/>
      <c r="F84" s="5"/>
      <c r="G84" s="5"/>
      <c r="H84" s="5"/>
      <c r="I84" s="5"/>
      <c r="J84" s="5"/>
    </row>
    <row r="85" spans="2:10" ht="15" outlineLevel="1">
      <c r="B85" s="5"/>
      <c r="C85" s="10"/>
      <c r="D85" s="5"/>
      <c r="E85" s="5"/>
      <c r="F85" s="5"/>
      <c r="G85" s="5"/>
      <c r="H85" s="5"/>
      <c r="I85" s="5"/>
      <c r="J85" s="5"/>
    </row>
    <row r="86" spans="2:13" ht="46.5" customHeight="1" outlineLevel="1">
      <c r="B86" s="5"/>
      <c r="C86" s="10"/>
      <c r="D86" s="5"/>
      <c r="E86" s="5"/>
      <c r="F86" s="5"/>
      <c r="G86" s="45" t="s">
        <v>33</v>
      </c>
      <c r="H86" s="114" t="s">
        <v>34</v>
      </c>
      <c r="I86" s="116" t="s">
        <v>35</v>
      </c>
      <c r="J86" s="116"/>
      <c r="K86" s="114" t="s">
        <v>36</v>
      </c>
      <c r="L86" s="114" t="s">
        <v>37</v>
      </c>
      <c r="M86" s="4" t="s">
        <v>58</v>
      </c>
    </row>
    <row r="87" spans="2:13" ht="15" outlineLevel="1">
      <c r="B87" s="5"/>
      <c r="C87" s="10"/>
      <c r="D87" s="5"/>
      <c r="E87" s="5"/>
      <c r="F87" s="5"/>
      <c r="G87" s="48">
        <f>G82</f>
        <v>10</v>
      </c>
      <c r="H87" s="48">
        <f>G76</f>
        <v>20</v>
      </c>
      <c r="I87" s="48"/>
      <c r="J87" s="75">
        <f>G78*G77</f>
        <v>20.833333333333332</v>
      </c>
      <c r="K87" s="49">
        <f>G80</f>
        <v>10</v>
      </c>
      <c r="L87" s="49">
        <f>G81</f>
        <v>5</v>
      </c>
      <c r="M87" s="74">
        <f>SUM(G87:L87)</f>
        <v>65.83333333333333</v>
      </c>
    </row>
    <row r="88" spans="2:10" ht="15" outlineLevel="1">
      <c r="B88" s="10" t="s">
        <v>14</v>
      </c>
      <c r="C88" s="5"/>
      <c r="D88" s="5"/>
      <c r="E88" s="5"/>
      <c r="F88" s="5"/>
      <c r="G88" s="5"/>
      <c r="H88" s="5"/>
      <c r="I88" s="5"/>
      <c r="J88" s="5"/>
    </row>
    <row r="89" spans="2:10" ht="15" outlineLevel="1">
      <c r="B89" s="5" t="s">
        <v>77</v>
      </c>
      <c r="C89" s="10"/>
      <c r="D89" s="5"/>
      <c r="E89" s="5"/>
      <c r="F89" s="5"/>
      <c r="G89" s="5"/>
      <c r="H89" s="5"/>
      <c r="I89" s="5"/>
      <c r="J89" s="5"/>
    </row>
    <row r="90" spans="2:10" ht="15" outlineLevel="1">
      <c r="B90" s="5"/>
      <c r="C90" s="10"/>
      <c r="D90" s="5"/>
      <c r="E90" s="5"/>
      <c r="F90" s="38" t="s">
        <v>60</v>
      </c>
      <c r="G90" s="118"/>
      <c r="H90" s="47" t="s">
        <v>38</v>
      </c>
      <c r="I90" s="5"/>
      <c r="J90" s="5"/>
    </row>
    <row r="91" spans="2:10" ht="15" outlineLevel="1">
      <c r="B91" s="5" t="s">
        <v>62</v>
      </c>
      <c r="C91" s="10"/>
      <c r="D91" s="5"/>
      <c r="E91" s="5"/>
      <c r="F91" s="5"/>
      <c r="G91" s="5"/>
      <c r="H91" s="5"/>
      <c r="I91" s="5"/>
      <c r="J91" s="5"/>
    </row>
    <row r="92" spans="2:10" ht="15" outlineLevel="1">
      <c r="B92" s="5"/>
      <c r="C92" s="10"/>
      <c r="D92" s="5"/>
      <c r="E92" s="5"/>
      <c r="F92" s="38" t="s">
        <v>43</v>
      </c>
      <c r="G92" s="119"/>
      <c r="H92" s="5" t="s">
        <v>27</v>
      </c>
      <c r="I92" s="57" t="s">
        <v>42</v>
      </c>
      <c r="J92" s="5"/>
    </row>
    <row r="93" spans="2:10" ht="15" outlineLevel="1">
      <c r="B93" s="5"/>
      <c r="C93" s="10"/>
      <c r="D93" s="5"/>
      <c r="E93" s="5"/>
      <c r="F93" s="5" t="s">
        <v>63</v>
      </c>
      <c r="G93" s="119"/>
      <c r="H93" s="5" t="s">
        <v>28</v>
      </c>
      <c r="I93" s="57" t="s">
        <v>41</v>
      </c>
      <c r="J93" s="5"/>
    </row>
    <row r="94" spans="2:10" ht="15" outlineLevel="1">
      <c r="B94" s="5"/>
      <c r="C94" s="10"/>
      <c r="D94" s="5"/>
      <c r="E94" s="5"/>
      <c r="F94" s="38" t="s">
        <v>39</v>
      </c>
      <c r="G94" s="120"/>
      <c r="H94" s="5"/>
      <c r="I94" s="57" t="s">
        <v>40</v>
      </c>
      <c r="J94" s="5"/>
    </row>
    <row r="95" spans="2:11" ht="15" outlineLevel="1">
      <c r="B95" s="5"/>
      <c r="C95" s="10"/>
      <c r="D95" s="5"/>
      <c r="E95" s="5"/>
      <c r="F95" s="5" t="s">
        <v>29</v>
      </c>
      <c r="G95" s="39" t="s">
        <v>31</v>
      </c>
      <c r="H95" s="39"/>
      <c r="I95" s="39"/>
      <c r="J95" s="39"/>
      <c r="K95" s="40"/>
    </row>
    <row r="96" spans="2:11" ht="15" outlineLevel="1">
      <c r="B96" s="5"/>
      <c r="C96" s="10"/>
      <c r="D96" s="43"/>
      <c r="E96" s="43"/>
      <c r="F96" s="44" t="s">
        <v>30</v>
      </c>
      <c r="G96" s="41" t="s">
        <v>32</v>
      </c>
      <c r="H96" s="41"/>
      <c r="I96" s="41"/>
      <c r="J96" s="41"/>
      <c r="K96" s="42"/>
    </row>
    <row r="97" spans="2:10" ht="15" outlineLevel="1">
      <c r="B97" s="5"/>
      <c r="C97" s="10"/>
      <c r="D97" s="5"/>
      <c r="E97" s="5"/>
      <c r="F97" s="38"/>
      <c r="G97" s="50"/>
      <c r="H97" s="5"/>
      <c r="I97" s="57"/>
      <c r="J97" s="5"/>
    </row>
    <row r="98" spans="2:10" ht="15" outlineLevel="1">
      <c r="B98" s="5" t="s">
        <v>78</v>
      </c>
      <c r="C98" s="10"/>
      <c r="D98" s="5"/>
      <c r="E98" s="5"/>
      <c r="F98" s="38"/>
      <c r="G98" s="50"/>
      <c r="H98" s="5"/>
      <c r="I98" s="57"/>
      <c r="J98" s="5"/>
    </row>
    <row r="99" spans="2:16" ht="30" customHeight="1" outlineLevel="1">
      <c r="B99" s="117" t="s">
        <v>65</v>
      </c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</row>
    <row r="100" spans="2:10" ht="15" outlineLevel="1">
      <c r="B100" s="5"/>
      <c r="C100" s="10"/>
      <c r="D100" s="5"/>
      <c r="E100" s="5"/>
      <c r="F100" s="38"/>
      <c r="G100" s="50"/>
      <c r="H100" s="5"/>
      <c r="I100" s="57"/>
      <c r="J100" s="5"/>
    </row>
    <row r="101" spans="2:10" ht="15" outlineLevel="1">
      <c r="B101" s="5" t="s">
        <v>79</v>
      </c>
      <c r="C101" s="10"/>
      <c r="D101" s="5"/>
      <c r="E101" s="5"/>
      <c r="F101" s="5"/>
      <c r="G101" s="5"/>
      <c r="H101" s="5"/>
      <c r="I101" s="5"/>
      <c r="J101" s="5"/>
    </row>
    <row r="102" spans="2:10" ht="15.75" outlineLevel="1" thickBot="1">
      <c r="B102" s="5"/>
      <c r="C102" s="10"/>
      <c r="D102" s="5"/>
      <c r="E102" s="5"/>
      <c r="F102" s="38"/>
      <c r="G102" s="50"/>
      <c r="H102" s="5"/>
      <c r="I102" s="57"/>
      <c r="J102" s="5"/>
    </row>
    <row r="103" spans="2:10" ht="15" outlineLevel="1">
      <c r="B103" s="11"/>
      <c r="C103" s="3"/>
      <c r="D103" s="12"/>
      <c r="E103" s="12"/>
      <c r="F103" s="35" t="s">
        <v>7</v>
      </c>
      <c r="G103" s="94"/>
      <c r="H103" s="13" t="s">
        <v>4</v>
      </c>
      <c r="I103" s="5"/>
      <c r="J103" s="5"/>
    </row>
    <row r="104" spans="2:10" ht="15" outlineLevel="1">
      <c r="B104" s="14"/>
      <c r="C104" s="2"/>
      <c r="D104" s="15"/>
      <c r="E104" s="15"/>
      <c r="F104" s="36" t="s">
        <v>5</v>
      </c>
      <c r="G104" s="95"/>
      <c r="H104" s="16" t="s">
        <v>4</v>
      </c>
      <c r="I104" s="5"/>
      <c r="J104" s="5"/>
    </row>
    <row r="105" spans="2:10" ht="15" outlineLevel="1">
      <c r="B105" s="14"/>
      <c r="C105" s="54"/>
      <c r="D105" s="51"/>
      <c r="E105" s="51"/>
      <c r="F105" s="55"/>
      <c r="G105" s="96"/>
      <c r="H105" s="16"/>
      <c r="I105" s="5"/>
      <c r="J105" s="5"/>
    </row>
    <row r="106" spans="2:10" ht="15" outlineLevel="1">
      <c r="B106" s="14"/>
      <c r="C106" s="2"/>
      <c r="D106" s="15"/>
      <c r="E106" s="15"/>
      <c r="F106" s="36" t="s">
        <v>11</v>
      </c>
      <c r="G106" s="97"/>
      <c r="H106" s="16" t="s">
        <v>3</v>
      </c>
      <c r="I106" s="57" t="s">
        <v>23</v>
      </c>
      <c r="J106" s="5"/>
    </row>
    <row r="107" spans="2:10" ht="15" outlineLevel="1">
      <c r="B107" s="14"/>
      <c r="C107" s="15"/>
      <c r="D107" s="15"/>
      <c r="E107" s="15"/>
      <c r="F107" s="60" t="s">
        <v>45</v>
      </c>
      <c r="G107" s="98"/>
      <c r="H107" s="16" t="s">
        <v>12</v>
      </c>
      <c r="I107" s="5"/>
      <c r="J107" s="5"/>
    </row>
    <row r="108" spans="2:10" ht="15" outlineLevel="1">
      <c r="B108" s="14"/>
      <c r="C108" s="15"/>
      <c r="D108" s="15"/>
      <c r="E108" s="15"/>
      <c r="F108" s="66" t="s">
        <v>53</v>
      </c>
      <c r="G108" s="99"/>
      <c r="H108" s="16" t="s">
        <v>12</v>
      </c>
      <c r="I108" s="5"/>
      <c r="J108" s="5"/>
    </row>
    <row r="109" spans="2:10" ht="15" outlineLevel="1">
      <c r="B109" s="14"/>
      <c r="C109" s="15"/>
      <c r="D109" s="15"/>
      <c r="E109" s="15"/>
      <c r="F109" s="66"/>
      <c r="G109" s="100"/>
      <c r="H109" s="16"/>
      <c r="I109" s="5"/>
      <c r="J109" s="5"/>
    </row>
    <row r="110" spans="2:10" ht="15" outlineLevel="1">
      <c r="B110" s="14"/>
      <c r="C110" s="15"/>
      <c r="D110" s="15"/>
      <c r="E110" s="15"/>
      <c r="F110" s="66" t="s">
        <v>54</v>
      </c>
      <c r="G110" s="96"/>
      <c r="H110" s="16" t="s">
        <v>57</v>
      </c>
      <c r="I110" s="57" t="s">
        <v>19</v>
      </c>
      <c r="J110" s="5"/>
    </row>
    <row r="111" spans="2:10" ht="15" outlineLevel="1">
      <c r="B111" s="14"/>
      <c r="C111" s="15"/>
      <c r="D111" s="15"/>
      <c r="E111" s="15"/>
      <c r="F111" s="66"/>
      <c r="G111" s="100"/>
      <c r="H111" s="16"/>
      <c r="I111" s="58"/>
      <c r="J111" s="5"/>
    </row>
    <row r="112" spans="2:10" ht="15" outlineLevel="1">
      <c r="B112" s="14"/>
      <c r="C112" s="51"/>
      <c r="D112" s="51"/>
      <c r="E112" s="51"/>
      <c r="F112" s="36" t="s">
        <v>21</v>
      </c>
      <c r="G112" s="97"/>
      <c r="H112" s="16" t="s">
        <v>3</v>
      </c>
      <c r="I112" s="57" t="s">
        <v>22</v>
      </c>
      <c r="J112" s="5"/>
    </row>
    <row r="113" spans="2:10" ht="15" outlineLevel="1">
      <c r="B113" s="14"/>
      <c r="C113" s="51"/>
      <c r="D113" s="51"/>
      <c r="E113" s="51"/>
      <c r="F113" s="36" t="s">
        <v>10</v>
      </c>
      <c r="G113" s="97"/>
      <c r="H113" s="16" t="s">
        <v>3</v>
      </c>
      <c r="I113" s="57" t="s">
        <v>46</v>
      </c>
      <c r="J113" s="5"/>
    </row>
    <row r="114" spans="2:10" ht="15" outlineLevel="1">
      <c r="B114" s="14"/>
      <c r="C114" s="2"/>
      <c r="D114" s="15"/>
      <c r="E114" s="15"/>
      <c r="F114" s="36" t="s">
        <v>48</v>
      </c>
      <c r="G114" s="98"/>
      <c r="H114" s="16" t="s">
        <v>12</v>
      </c>
      <c r="J114" s="5"/>
    </row>
    <row r="115" spans="2:10" ht="15.75" outlineLevel="1" thickBot="1">
      <c r="B115" s="14"/>
      <c r="C115" s="2"/>
      <c r="D115" s="15"/>
      <c r="E115" s="15"/>
      <c r="F115" s="66" t="s">
        <v>55</v>
      </c>
      <c r="G115" s="99"/>
      <c r="H115" s="16" t="s">
        <v>12</v>
      </c>
      <c r="I115" s="5"/>
      <c r="J115" s="5"/>
    </row>
    <row r="116" spans="2:10" ht="15" outlineLevel="1">
      <c r="B116" s="12"/>
      <c r="C116" s="3"/>
      <c r="D116" s="12"/>
      <c r="E116" s="12"/>
      <c r="F116" s="3"/>
      <c r="G116" s="78"/>
      <c r="H116" s="12"/>
      <c r="I116" s="5"/>
      <c r="J116" s="5"/>
    </row>
    <row r="117" spans="2:10" ht="15" outlineLevel="1">
      <c r="B117" s="10" t="s">
        <v>70</v>
      </c>
      <c r="C117" s="15"/>
      <c r="D117" s="15"/>
      <c r="E117" s="15"/>
      <c r="F117" s="2"/>
      <c r="G117" s="51"/>
      <c r="H117" s="15"/>
      <c r="I117" s="5"/>
      <c r="J117" s="5"/>
    </row>
    <row r="118" spans="2:8" ht="15" outlineLevel="1">
      <c r="B118" s="5" t="s">
        <v>71</v>
      </c>
      <c r="C118" s="2"/>
      <c r="D118" s="2"/>
      <c r="E118" s="2"/>
      <c r="F118" s="2"/>
      <c r="G118" s="2"/>
      <c r="H118" s="2"/>
    </row>
    <row r="119" spans="2:16" ht="54.75" customHeight="1" outlineLevel="1">
      <c r="B119" s="117" t="s">
        <v>72</v>
      </c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</row>
    <row r="120" ht="12.75" outlineLevel="1"/>
  </sheetData>
  <sheetProtection/>
  <mergeCells count="5">
    <mergeCell ref="B4:H18"/>
    <mergeCell ref="I55:J55"/>
    <mergeCell ref="I86:J86"/>
    <mergeCell ref="B99:P99"/>
    <mergeCell ref="B119:P119"/>
  </mergeCells>
  <printOptions/>
  <pageMargins left="0.26" right="0.33" top="0.78" bottom="0.53" header="0.5118110236220472" footer="0.18"/>
  <pageSetup fitToHeight="0" fitToWidth="1" horizontalDpi="600" verticalDpi="600" orientation="portrait" paperSize="9" scale="57" r:id="rId2"/>
  <headerFooter alignWithMargins="0">
    <oddHeader>&amp;L&amp;F</oddHeader>
  </headerFooter>
  <rowBreaks count="1" manualBreakCount="1">
    <brk id="8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19"/>
  <sheetViews>
    <sheetView showGridLines="0" zoomScalePageLayoutView="0" workbookViewId="0" topLeftCell="A1">
      <pane ySplit="2" topLeftCell="A24" activePane="bottomLeft" state="frozen"/>
      <selection pane="topLeft" activeCell="A1" sqref="A1"/>
      <selection pane="bottomLeft" activeCell="B45" sqref="B45"/>
    </sheetView>
  </sheetViews>
  <sheetFormatPr defaultColWidth="11.421875" defaultRowHeight="12.75" outlineLevelRow="1"/>
  <cols>
    <col min="1" max="1" width="4.28125" style="1" customWidth="1"/>
    <col min="2" max="2" width="18.140625" style="1" customWidth="1"/>
    <col min="3" max="5" width="11.421875" style="1" customWidth="1"/>
    <col min="6" max="6" width="13.57421875" style="1" customWidth="1"/>
    <col min="7" max="7" width="9.140625" style="1" customWidth="1"/>
    <col min="8" max="8" width="10.7109375" style="1" customWidth="1"/>
    <col min="9" max="9" width="4.57421875" style="1" customWidth="1"/>
    <col min="10" max="10" width="15.00390625" style="1" customWidth="1"/>
    <col min="11" max="12" width="11.421875" style="1" customWidth="1"/>
    <col min="13" max="13" width="13.421875" style="1" customWidth="1"/>
    <col min="14" max="14" width="8.421875" style="1" customWidth="1"/>
    <col min="15" max="15" width="8.140625" style="1" customWidth="1"/>
    <col min="16" max="16" width="16.57421875" style="1" customWidth="1"/>
    <col min="17" max="17" width="1.8515625" style="1" customWidth="1"/>
    <col min="18" max="16384" width="11.421875" style="1" customWidth="1"/>
  </cols>
  <sheetData>
    <row r="1" spans="2:10" ht="15">
      <c r="B1" s="5" t="s">
        <v>73</v>
      </c>
      <c r="C1" s="84" t="s">
        <v>75</v>
      </c>
      <c r="E1" s="6" t="s">
        <v>0</v>
      </c>
      <c r="F1" s="7"/>
      <c r="G1" s="5"/>
      <c r="H1" s="79" t="s">
        <v>90</v>
      </c>
      <c r="I1" s="5"/>
      <c r="J1" s="5"/>
    </row>
    <row r="2" spans="2:10" ht="15">
      <c r="B2" s="5" t="s">
        <v>74</v>
      </c>
      <c r="C2" s="85" t="s">
        <v>75</v>
      </c>
      <c r="D2" s="9"/>
      <c r="E2" s="5"/>
      <c r="F2" s="5"/>
      <c r="G2" s="5"/>
      <c r="H2" s="5"/>
      <c r="I2" s="5"/>
      <c r="J2" s="5"/>
    </row>
    <row r="3" spans="2:10" ht="15">
      <c r="B3" s="5"/>
      <c r="C3" s="8"/>
      <c r="D3" s="9"/>
      <c r="E3" s="5"/>
      <c r="F3" s="5"/>
      <c r="G3" s="5"/>
      <c r="H3" s="5"/>
      <c r="I3" s="5"/>
      <c r="J3" s="5"/>
    </row>
    <row r="4" spans="2:9" ht="15.75" customHeight="1">
      <c r="B4" s="115" t="s">
        <v>87</v>
      </c>
      <c r="C4" s="115"/>
      <c r="D4" s="115"/>
      <c r="E4" s="115"/>
      <c r="F4" s="115"/>
      <c r="G4" s="115"/>
      <c r="H4" s="115"/>
      <c r="I4" s="62"/>
    </row>
    <row r="5" spans="2:9" ht="15.75" customHeight="1">
      <c r="B5" s="115"/>
      <c r="C5" s="115"/>
      <c r="D5" s="115"/>
      <c r="E5" s="115"/>
      <c r="F5" s="115"/>
      <c r="G5" s="115"/>
      <c r="H5" s="115"/>
      <c r="I5" s="62"/>
    </row>
    <row r="6" spans="2:9" ht="15.75" customHeight="1">
      <c r="B6" s="115"/>
      <c r="C6" s="115"/>
      <c r="D6" s="115"/>
      <c r="E6" s="115"/>
      <c r="F6" s="115"/>
      <c r="G6" s="115"/>
      <c r="H6" s="115"/>
      <c r="I6" s="62"/>
    </row>
    <row r="7" spans="2:9" ht="15.75" customHeight="1">
      <c r="B7" s="115"/>
      <c r="C7" s="115"/>
      <c r="D7" s="115"/>
      <c r="E7" s="115"/>
      <c r="F7" s="115"/>
      <c r="G7" s="115"/>
      <c r="H7" s="115"/>
      <c r="I7" s="62"/>
    </row>
    <row r="8" spans="2:9" ht="15.75" customHeight="1">
      <c r="B8" s="115"/>
      <c r="C8" s="115"/>
      <c r="D8" s="115"/>
      <c r="E8" s="115"/>
      <c r="F8" s="115"/>
      <c r="G8" s="115"/>
      <c r="H8" s="115"/>
      <c r="I8" s="62"/>
    </row>
    <row r="9" spans="2:9" ht="15.75" customHeight="1">
      <c r="B9" s="115"/>
      <c r="C9" s="115"/>
      <c r="D9" s="115"/>
      <c r="E9" s="115"/>
      <c r="F9" s="115"/>
      <c r="G9" s="115"/>
      <c r="H9" s="115"/>
      <c r="I9" s="62"/>
    </row>
    <row r="10" spans="2:9" ht="15.75" customHeight="1">
      <c r="B10" s="115"/>
      <c r="C10" s="115"/>
      <c r="D10" s="115"/>
      <c r="E10" s="115"/>
      <c r="F10" s="115"/>
      <c r="G10" s="115"/>
      <c r="H10" s="115"/>
      <c r="I10" s="62"/>
    </row>
    <row r="11" spans="2:9" ht="15.75" customHeight="1">
      <c r="B11" s="115"/>
      <c r="C11" s="115"/>
      <c r="D11" s="115"/>
      <c r="E11" s="115"/>
      <c r="F11" s="115"/>
      <c r="G11" s="115"/>
      <c r="H11" s="115"/>
      <c r="I11" s="62"/>
    </row>
    <row r="12" spans="2:9" ht="15.75" customHeight="1">
      <c r="B12" s="115"/>
      <c r="C12" s="115"/>
      <c r="D12" s="115"/>
      <c r="E12" s="115"/>
      <c r="F12" s="115"/>
      <c r="G12" s="115"/>
      <c r="H12" s="115"/>
      <c r="I12" s="62"/>
    </row>
    <row r="13" spans="2:9" ht="15.75" customHeight="1">
      <c r="B13" s="115"/>
      <c r="C13" s="115"/>
      <c r="D13" s="115"/>
      <c r="E13" s="115"/>
      <c r="F13" s="115"/>
      <c r="G13" s="115"/>
      <c r="H13" s="115"/>
      <c r="I13" s="62"/>
    </row>
    <row r="14" spans="2:9" ht="15.75" customHeight="1">
      <c r="B14" s="115"/>
      <c r="C14" s="115"/>
      <c r="D14" s="115"/>
      <c r="E14" s="115"/>
      <c r="F14" s="115"/>
      <c r="G14" s="115"/>
      <c r="H14" s="115"/>
      <c r="I14" s="62"/>
    </row>
    <row r="15" spans="2:9" ht="15.75" customHeight="1">
      <c r="B15" s="115"/>
      <c r="C15" s="115"/>
      <c r="D15" s="115"/>
      <c r="E15" s="115"/>
      <c r="F15" s="115"/>
      <c r="G15" s="115"/>
      <c r="H15" s="115"/>
      <c r="I15" s="62"/>
    </row>
    <row r="16" spans="2:9" ht="15.75" customHeight="1">
      <c r="B16" s="115"/>
      <c r="C16" s="115"/>
      <c r="D16" s="115"/>
      <c r="E16" s="115"/>
      <c r="F16" s="115"/>
      <c r="G16" s="115"/>
      <c r="H16" s="115"/>
      <c r="I16" s="62"/>
    </row>
    <row r="17" spans="2:9" ht="15.75" customHeight="1">
      <c r="B17" s="115"/>
      <c r="C17" s="115"/>
      <c r="D17" s="115"/>
      <c r="E17" s="115"/>
      <c r="F17" s="115"/>
      <c r="G17" s="115"/>
      <c r="H17" s="115"/>
      <c r="I17" s="62"/>
    </row>
    <row r="18" spans="2:9" ht="15.75" customHeight="1">
      <c r="B18" s="115"/>
      <c r="C18" s="115"/>
      <c r="D18" s="115"/>
      <c r="E18" s="115"/>
      <c r="F18" s="115"/>
      <c r="G18" s="115"/>
      <c r="H18" s="115"/>
      <c r="I18" s="62"/>
    </row>
    <row r="19" spans="2:10" ht="15.75" customHeight="1">
      <c r="B19" s="5"/>
      <c r="C19" s="62"/>
      <c r="D19" s="62"/>
      <c r="E19" s="62"/>
      <c r="F19" s="62"/>
      <c r="G19" s="62"/>
      <c r="H19" s="62"/>
      <c r="I19" s="62"/>
      <c r="J19" s="62"/>
    </row>
    <row r="20" spans="2:10" ht="15">
      <c r="B20" s="5"/>
      <c r="C20" s="8"/>
      <c r="D20" s="9"/>
      <c r="E20" s="5"/>
      <c r="F20" s="5"/>
      <c r="G20" s="5"/>
      <c r="H20" s="5"/>
      <c r="I20" s="5"/>
      <c r="J20" s="5"/>
    </row>
    <row r="21" spans="2:10" ht="15">
      <c r="B21" s="5"/>
      <c r="C21" s="8"/>
      <c r="D21" s="9"/>
      <c r="E21" s="5"/>
      <c r="F21" s="5"/>
      <c r="G21" s="5"/>
      <c r="H21" s="5"/>
      <c r="I21" s="5"/>
      <c r="J21" s="5"/>
    </row>
    <row r="22" spans="2:10" ht="15">
      <c r="B22" s="5"/>
      <c r="C22" s="8"/>
      <c r="D22" s="9"/>
      <c r="E22" s="5"/>
      <c r="F22" s="5"/>
      <c r="G22" s="5"/>
      <c r="H22" s="5"/>
      <c r="I22" s="5"/>
      <c r="J22" s="5"/>
    </row>
    <row r="23" spans="2:10" ht="15">
      <c r="B23" s="5"/>
      <c r="C23" s="8"/>
      <c r="D23" s="9"/>
      <c r="E23" s="5"/>
      <c r="F23" s="5"/>
      <c r="G23" s="5"/>
      <c r="H23" s="5"/>
      <c r="I23" s="5"/>
      <c r="J23" s="5"/>
    </row>
    <row r="24" spans="2:10" ht="15.75" thickBot="1">
      <c r="B24" s="21" t="s">
        <v>15</v>
      </c>
      <c r="D24" s="5"/>
      <c r="E24" s="5"/>
      <c r="F24" s="5"/>
      <c r="G24" s="5"/>
      <c r="H24" s="5"/>
      <c r="I24" s="5"/>
      <c r="J24" s="5"/>
    </row>
    <row r="25" spans="2:10" ht="15">
      <c r="B25" s="11"/>
      <c r="C25" s="3"/>
      <c r="D25" s="22"/>
      <c r="E25" s="22"/>
      <c r="F25" s="32" t="s">
        <v>17</v>
      </c>
      <c r="G25" s="23">
        <v>2000</v>
      </c>
      <c r="H25" s="24" t="s">
        <v>3</v>
      </c>
      <c r="I25" s="5"/>
      <c r="J25" s="5"/>
    </row>
    <row r="26" spans="2:10" ht="15">
      <c r="B26" s="14"/>
      <c r="C26" s="2"/>
      <c r="D26" s="25"/>
      <c r="E26" s="25"/>
      <c r="F26" s="33" t="s">
        <v>13</v>
      </c>
      <c r="G26" s="26">
        <v>8</v>
      </c>
      <c r="H26" s="27" t="s">
        <v>8</v>
      </c>
      <c r="I26" s="5"/>
      <c r="J26" s="5"/>
    </row>
    <row r="27" spans="2:10" ht="15">
      <c r="B27" s="14"/>
      <c r="C27" s="2"/>
      <c r="D27" s="25"/>
      <c r="E27" s="25"/>
      <c r="F27" s="33" t="s">
        <v>81</v>
      </c>
      <c r="G27" s="101">
        <v>20</v>
      </c>
      <c r="H27" s="27" t="s">
        <v>4</v>
      </c>
      <c r="I27" s="5"/>
      <c r="J27" s="5"/>
    </row>
    <row r="28" spans="2:10" ht="15">
      <c r="B28" s="14"/>
      <c r="C28" s="2"/>
      <c r="D28" s="25"/>
      <c r="E28" s="25"/>
      <c r="F28" s="33" t="s">
        <v>6</v>
      </c>
      <c r="G28" s="102">
        <f>5/60</f>
        <v>0.08333333333333333</v>
      </c>
      <c r="H28" s="27" t="s">
        <v>4</v>
      </c>
      <c r="I28" s="5"/>
      <c r="J28" s="5"/>
    </row>
    <row r="29" spans="2:10" ht="15">
      <c r="B29" s="14"/>
      <c r="C29" s="2"/>
      <c r="D29" s="25"/>
      <c r="E29" s="25"/>
      <c r="F29" s="33" t="s">
        <v>1</v>
      </c>
      <c r="G29" s="26">
        <v>500</v>
      </c>
      <c r="H29" s="27" t="s">
        <v>3</v>
      </c>
      <c r="I29" s="5"/>
      <c r="J29" s="5"/>
    </row>
    <row r="30" spans="2:10" ht="15">
      <c r="B30" s="14"/>
      <c r="C30" s="2"/>
      <c r="D30" s="25"/>
      <c r="E30" s="25"/>
      <c r="F30" s="33" t="s">
        <v>2</v>
      </c>
      <c r="G30" s="26">
        <v>250</v>
      </c>
      <c r="H30" s="27" t="s">
        <v>3</v>
      </c>
      <c r="I30" s="5"/>
      <c r="J30" s="5"/>
    </row>
    <row r="31" spans="2:10" ht="15">
      <c r="B31" s="14"/>
      <c r="C31" s="2"/>
      <c r="D31" s="25"/>
      <c r="E31" s="25"/>
      <c r="F31" s="33" t="s">
        <v>82</v>
      </c>
      <c r="G31" s="101">
        <v>10</v>
      </c>
      <c r="H31" s="27" t="s">
        <v>4</v>
      </c>
      <c r="I31" s="5"/>
      <c r="J31" s="5"/>
    </row>
    <row r="32" spans="2:10" ht="15">
      <c r="B32" s="14"/>
      <c r="C32" s="2"/>
      <c r="D32" s="25"/>
      <c r="E32" s="25"/>
      <c r="F32" s="33" t="s">
        <v>83</v>
      </c>
      <c r="G32" s="101">
        <v>5</v>
      </c>
      <c r="H32" s="27" t="s">
        <v>4</v>
      </c>
      <c r="I32" s="5"/>
      <c r="J32" s="5"/>
    </row>
    <row r="33" spans="2:10" ht="15">
      <c r="B33" s="14"/>
      <c r="C33" s="2"/>
      <c r="D33" s="25"/>
      <c r="E33" s="25"/>
      <c r="F33" s="33" t="s">
        <v>84</v>
      </c>
      <c r="G33" s="101">
        <v>10</v>
      </c>
      <c r="H33" s="27" t="s">
        <v>4</v>
      </c>
      <c r="I33" s="5"/>
      <c r="J33" s="5"/>
    </row>
    <row r="34" spans="2:10" ht="15.75" thickBot="1">
      <c r="B34" s="17"/>
      <c r="C34" s="61"/>
      <c r="D34" s="29"/>
      <c r="E34" s="29"/>
      <c r="F34" s="34" t="s">
        <v>9</v>
      </c>
      <c r="G34" s="30">
        <v>0.2</v>
      </c>
      <c r="H34" s="31"/>
      <c r="I34" s="5"/>
      <c r="J34" s="5"/>
    </row>
    <row r="35" spans="2:10" ht="15">
      <c r="B35" s="5"/>
      <c r="C35" s="5"/>
      <c r="D35" s="5"/>
      <c r="E35" s="5"/>
      <c r="F35" s="5"/>
      <c r="G35" s="5"/>
      <c r="H35" s="5"/>
      <c r="I35" s="5"/>
      <c r="J35" s="5"/>
    </row>
    <row r="36" spans="2:10" ht="15">
      <c r="B36" s="10" t="s">
        <v>16</v>
      </c>
      <c r="D36" s="5"/>
      <c r="E36" s="5"/>
      <c r="F36" s="5"/>
      <c r="G36" s="5"/>
      <c r="H36" s="5"/>
      <c r="I36" s="5"/>
      <c r="J36" s="5"/>
    </row>
    <row r="37" spans="2:10" ht="15">
      <c r="B37" s="5"/>
      <c r="C37" s="10"/>
      <c r="D37" s="5"/>
      <c r="E37" s="5"/>
      <c r="F37" s="38" t="s">
        <v>64</v>
      </c>
      <c r="G37" s="86"/>
      <c r="H37" s="5" t="s">
        <v>25</v>
      </c>
      <c r="I37" s="57" t="s">
        <v>24</v>
      </c>
      <c r="J37" s="5"/>
    </row>
    <row r="38" spans="2:10" ht="15">
      <c r="B38" s="5"/>
      <c r="C38" s="10"/>
      <c r="D38" s="5"/>
      <c r="E38" s="5"/>
      <c r="I38" s="57" t="s">
        <v>26</v>
      </c>
      <c r="J38" s="5"/>
    </row>
    <row r="39" spans="2:10" ht="15">
      <c r="B39" s="5"/>
      <c r="C39" s="10"/>
      <c r="D39" s="5"/>
      <c r="E39" s="5"/>
      <c r="F39" s="38" t="s">
        <v>60</v>
      </c>
      <c r="G39" s="84"/>
      <c r="H39" s="47" t="s">
        <v>38</v>
      </c>
      <c r="I39" s="57"/>
      <c r="J39" s="5"/>
    </row>
    <row r="40" spans="2:10" ht="15">
      <c r="B40" s="5" t="s">
        <v>88</v>
      </c>
      <c r="C40" s="10">
        <f>8*60</f>
        <v>480</v>
      </c>
      <c r="D40" s="5" t="s">
        <v>27</v>
      </c>
      <c r="E40" s="5"/>
      <c r="F40" s="38" t="s">
        <v>43</v>
      </c>
      <c r="G40" s="86"/>
      <c r="H40" s="5" t="s">
        <v>27</v>
      </c>
      <c r="I40" s="57" t="s">
        <v>42</v>
      </c>
      <c r="J40" s="5"/>
    </row>
    <row r="41" spans="2:10" ht="15">
      <c r="B41" s="5" t="s">
        <v>89</v>
      </c>
      <c r="C41" s="10">
        <f>4*(G27+G31+G32+G33)</f>
        <v>180</v>
      </c>
      <c r="D41" s="5" t="s">
        <v>27</v>
      </c>
      <c r="E41" s="5"/>
      <c r="F41" s="38" t="s">
        <v>63</v>
      </c>
      <c r="G41" s="86"/>
      <c r="H41" s="5" t="s">
        <v>28</v>
      </c>
      <c r="I41" s="57" t="s">
        <v>41</v>
      </c>
      <c r="J41" s="5"/>
    </row>
    <row r="42" spans="2:10" ht="15">
      <c r="B42" s="5" t="s">
        <v>91</v>
      </c>
      <c r="C42" s="10">
        <f>C40-C41</f>
        <v>300</v>
      </c>
      <c r="D42" s="5" t="s">
        <v>27</v>
      </c>
      <c r="E42" s="5"/>
      <c r="F42" s="38" t="s">
        <v>39</v>
      </c>
      <c r="G42" s="87"/>
      <c r="H42" s="5"/>
      <c r="I42" s="57" t="s">
        <v>40</v>
      </c>
      <c r="J42" s="5"/>
    </row>
    <row r="43" spans="2:10" ht="15">
      <c r="B43" s="5"/>
      <c r="C43" s="10"/>
      <c r="D43" s="5"/>
      <c r="E43" s="5"/>
      <c r="F43" s="38"/>
      <c r="G43" s="50"/>
      <c r="H43" s="5"/>
      <c r="I43" s="37"/>
      <c r="J43" s="5"/>
    </row>
    <row r="44" spans="2:11" ht="15">
      <c r="B44" s="5"/>
      <c r="C44" s="10"/>
      <c r="D44" s="5"/>
      <c r="E44" s="5"/>
      <c r="F44" s="5" t="s">
        <v>29</v>
      </c>
      <c r="G44" s="39" t="s">
        <v>31</v>
      </c>
      <c r="H44" s="39"/>
      <c r="I44" s="39"/>
      <c r="J44" s="39"/>
      <c r="K44" s="40"/>
    </row>
    <row r="45" spans="2:11" ht="15">
      <c r="B45" s="5"/>
      <c r="C45" s="10"/>
      <c r="D45" s="43"/>
      <c r="E45" s="43"/>
      <c r="F45" s="44" t="s">
        <v>30</v>
      </c>
      <c r="G45" s="41" t="s">
        <v>32</v>
      </c>
      <c r="H45" s="41"/>
      <c r="I45" s="41"/>
      <c r="J45" s="41"/>
      <c r="K45" s="42"/>
    </row>
    <row r="46" spans="2:11" ht="15">
      <c r="B46" s="5"/>
      <c r="C46" s="10"/>
      <c r="D46" s="51"/>
      <c r="E46" s="51"/>
      <c r="F46" s="55"/>
      <c r="G46" s="51"/>
      <c r="H46" s="51"/>
      <c r="I46" s="51"/>
      <c r="J46" s="51"/>
      <c r="K46" s="54"/>
    </row>
    <row r="47" spans="2:11" ht="15">
      <c r="B47" s="10" t="s">
        <v>80</v>
      </c>
      <c r="C47" s="10"/>
      <c r="D47" s="51"/>
      <c r="E47" s="51"/>
      <c r="F47" s="55"/>
      <c r="G47" s="51"/>
      <c r="H47" s="51"/>
      <c r="I47" s="51"/>
      <c r="J47" s="51"/>
      <c r="K47" s="54"/>
    </row>
    <row r="48" spans="2:11" ht="15">
      <c r="B48" s="5" t="s">
        <v>50</v>
      </c>
      <c r="C48" s="10"/>
      <c r="D48" s="51"/>
      <c r="E48" s="51"/>
      <c r="F48" s="55"/>
      <c r="G48" s="51"/>
      <c r="H48" s="51"/>
      <c r="I48" s="51"/>
      <c r="J48" s="51"/>
      <c r="K48" s="54"/>
    </row>
    <row r="49" spans="2:11" ht="15">
      <c r="B49" s="5" t="s">
        <v>51</v>
      </c>
      <c r="C49" s="10"/>
      <c r="D49" s="51"/>
      <c r="E49" s="51"/>
      <c r="F49" s="55"/>
      <c r="G49" s="51"/>
      <c r="H49" s="51"/>
      <c r="I49" s="51"/>
      <c r="J49" s="51"/>
      <c r="K49" s="54"/>
    </row>
    <row r="50" spans="2:11" ht="15">
      <c r="B50" s="47" t="s">
        <v>52</v>
      </c>
      <c r="C50" s="10"/>
      <c r="D50" s="51"/>
      <c r="E50" s="51"/>
      <c r="F50" s="55"/>
      <c r="G50" s="51"/>
      <c r="H50" s="51"/>
      <c r="I50" s="51"/>
      <c r="J50" s="51"/>
      <c r="K50" s="54"/>
    </row>
    <row r="51" spans="4:10" ht="15">
      <c r="D51" s="5"/>
      <c r="E51" s="5"/>
      <c r="F51" s="5"/>
      <c r="G51" s="5"/>
      <c r="H51" s="5"/>
      <c r="I51" s="5"/>
      <c r="J51" s="5"/>
    </row>
    <row r="52" spans="2:10" ht="15">
      <c r="B52" s="5"/>
      <c r="D52" s="5"/>
      <c r="E52" s="5"/>
      <c r="F52" s="5"/>
      <c r="G52" s="5"/>
      <c r="H52" s="5" t="s">
        <v>47</v>
      </c>
      <c r="I52" s="5"/>
      <c r="J52" s="5"/>
    </row>
    <row r="53" spans="2:10" ht="15">
      <c r="B53" s="5"/>
      <c r="C53" s="10"/>
      <c r="D53" s="5"/>
      <c r="E53" s="5"/>
      <c r="F53" s="5"/>
      <c r="G53" s="5"/>
      <c r="H53" s="5"/>
      <c r="I53" s="5"/>
      <c r="J53" s="5"/>
    </row>
    <row r="54" spans="2:10" ht="15">
      <c r="B54" s="5"/>
      <c r="C54" s="10"/>
      <c r="D54" s="5"/>
      <c r="E54" s="5"/>
      <c r="F54" s="5"/>
      <c r="G54" s="5"/>
      <c r="H54" s="5"/>
      <c r="I54" s="5"/>
      <c r="J54" s="5"/>
    </row>
    <row r="55" spans="2:13" ht="46.5" customHeight="1">
      <c r="B55" s="5"/>
      <c r="C55" s="10"/>
      <c r="D55" s="5"/>
      <c r="E55" s="5"/>
      <c r="F55" s="5"/>
      <c r="G55" s="45" t="s">
        <v>33</v>
      </c>
      <c r="H55" s="46" t="s">
        <v>34</v>
      </c>
      <c r="I55" s="116" t="s">
        <v>35</v>
      </c>
      <c r="J55" s="116"/>
      <c r="K55" s="46" t="s">
        <v>36</v>
      </c>
      <c r="L55" s="46" t="s">
        <v>37</v>
      </c>
      <c r="M55" s="4" t="s">
        <v>58</v>
      </c>
    </row>
    <row r="56" spans="2:13" ht="15">
      <c r="B56" s="5"/>
      <c r="C56" s="10"/>
      <c r="D56" s="5"/>
      <c r="E56" s="5"/>
      <c r="F56" s="5"/>
      <c r="G56" s="48">
        <f>G33</f>
        <v>10</v>
      </c>
      <c r="H56" s="48">
        <f>G27</f>
        <v>20</v>
      </c>
      <c r="I56" s="48"/>
      <c r="J56" s="48">
        <f>G28*G29</f>
        <v>41.666666666666664</v>
      </c>
      <c r="K56" s="49">
        <f>G31</f>
        <v>10</v>
      </c>
      <c r="L56" s="49">
        <f>G32</f>
        <v>5</v>
      </c>
      <c r="M56" s="49">
        <f>SUM(G56:L56)</f>
        <v>86.66666666666666</v>
      </c>
    </row>
    <row r="57" spans="2:10" ht="15.75" thickBot="1">
      <c r="B57" s="5"/>
      <c r="D57" s="5"/>
      <c r="E57" s="5"/>
      <c r="F57" s="5"/>
      <c r="G57" s="5"/>
      <c r="H57" s="5"/>
      <c r="I57" s="5"/>
      <c r="J57" s="5"/>
    </row>
    <row r="58" spans="2:10" ht="15">
      <c r="B58" s="11"/>
      <c r="C58" s="3"/>
      <c r="D58" s="12"/>
      <c r="E58" s="12"/>
      <c r="F58" s="35" t="s">
        <v>7</v>
      </c>
      <c r="G58" s="89">
        <f>J56</f>
        <v>41.666666666666664</v>
      </c>
      <c r="H58" s="13" t="s">
        <v>4</v>
      </c>
      <c r="I58" s="57" t="s">
        <v>20</v>
      </c>
      <c r="J58" s="5"/>
    </row>
    <row r="59" spans="2:10" ht="15">
      <c r="B59" s="14"/>
      <c r="C59" s="2"/>
      <c r="D59" s="15"/>
      <c r="E59" s="15"/>
      <c r="F59" s="36" t="s">
        <v>5</v>
      </c>
      <c r="G59" s="90">
        <f>M56</f>
        <v>86.66666666666666</v>
      </c>
      <c r="H59" s="16" t="s">
        <v>4</v>
      </c>
      <c r="I59" s="57" t="s">
        <v>18</v>
      </c>
      <c r="J59" s="5"/>
    </row>
    <row r="60" spans="2:10" ht="15">
      <c r="B60" s="14"/>
      <c r="C60" s="54"/>
      <c r="D60" s="51"/>
      <c r="E60" s="51"/>
      <c r="F60" s="55"/>
      <c r="G60" s="52"/>
      <c r="H60" s="53"/>
      <c r="I60" s="57"/>
      <c r="J60" s="5"/>
    </row>
    <row r="61" spans="2:10" ht="15">
      <c r="B61" s="14"/>
      <c r="C61" s="2"/>
      <c r="D61" s="15"/>
      <c r="E61" s="15"/>
      <c r="F61" s="36" t="s">
        <v>11</v>
      </c>
      <c r="G61" s="88">
        <f>2000/8/60*G59</f>
        <v>361.1111111111111</v>
      </c>
      <c r="H61" s="16" t="s">
        <v>3</v>
      </c>
      <c r="I61" s="57" t="s">
        <v>23</v>
      </c>
      <c r="J61" s="5"/>
    </row>
    <row r="62" spans="2:10" ht="15">
      <c r="B62" s="14"/>
      <c r="C62" s="15"/>
      <c r="D62" s="15"/>
      <c r="E62" s="15"/>
      <c r="F62" s="60" t="s">
        <v>45</v>
      </c>
      <c r="G62" s="91">
        <f>500/G61</f>
        <v>1.3846153846153848</v>
      </c>
      <c r="H62" s="16" t="s">
        <v>12</v>
      </c>
      <c r="I62" s="103" t="s">
        <v>85</v>
      </c>
      <c r="J62" s="5"/>
    </row>
    <row r="63" spans="2:10" ht="15">
      <c r="B63" s="14"/>
      <c r="C63" s="15"/>
      <c r="D63" s="15"/>
      <c r="E63" s="15"/>
      <c r="F63" s="66" t="s">
        <v>53</v>
      </c>
      <c r="G63" s="92">
        <f>2</f>
        <v>2</v>
      </c>
      <c r="H63" s="68" t="s">
        <v>12</v>
      </c>
      <c r="I63" s="58"/>
      <c r="J63" s="5"/>
    </row>
    <row r="64" spans="2:10" ht="15">
      <c r="B64" s="14"/>
      <c r="C64" s="15"/>
      <c r="D64" s="15"/>
      <c r="E64" s="15"/>
      <c r="F64" s="66"/>
      <c r="G64" s="69"/>
      <c r="H64" s="68"/>
      <c r="I64" s="58"/>
      <c r="J64" s="5"/>
    </row>
    <row r="65" spans="2:10" ht="15">
      <c r="B65" s="14"/>
      <c r="C65" s="15"/>
      <c r="D65" s="15"/>
      <c r="E65" s="15"/>
      <c r="F65" s="66" t="s">
        <v>54</v>
      </c>
      <c r="G65" s="93">
        <v>2</v>
      </c>
      <c r="H65" s="16" t="s">
        <v>12</v>
      </c>
      <c r="I65" s="57" t="s">
        <v>19</v>
      </c>
      <c r="J65" s="5"/>
    </row>
    <row r="66" spans="2:10" ht="15">
      <c r="B66" s="14"/>
      <c r="C66" s="51"/>
      <c r="D66" s="51"/>
      <c r="E66" s="51"/>
      <c r="F66" s="51"/>
      <c r="G66" s="52"/>
      <c r="H66" s="53"/>
      <c r="I66" s="58"/>
      <c r="J66" s="5"/>
    </row>
    <row r="67" spans="2:10" ht="15">
      <c r="B67" s="14"/>
      <c r="C67" s="2"/>
      <c r="D67" s="15"/>
      <c r="E67" s="15"/>
      <c r="F67" s="36" t="s">
        <v>21</v>
      </c>
      <c r="G67" s="64">
        <f>G61*1.2</f>
        <v>433.3333333333333</v>
      </c>
      <c r="H67" s="16" t="s">
        <v>3</v>
      </c>
      <c r="I67" s="57" t="s">
        <v>22</v>
      </c>
      <c r="J67" s="5"/>
    </row>
    <row r="68" spans="2:10" ht="15">
      <c r="B68" s="14"/>
      <c r="C68" s="2"/>
      <c r="D68" s="15"/>
      <c r="E68" s="15"/>
      <c r="F68" s="36" t="s">
        <v>10</v>
      </c>
      <c r="G68" s="64">
        <f>G67+500</f>
        <v>933.3333333333333</v>
      </c>
      <c r="H68" s="16" t="s">
        <v>3</v>
      </c>
      <c r="I68" s="57" t="s">
        <v>46</v>
      </c>
      <c r="J68" s="5"/>
    </row>
    <row r="69" spans="2:10" ht="15">
      <c r="B69" s="14"/>
      <c r="C69" s="2"/>
      <c r="D69" s="15"/>
      <c r="E69" s="15"/>
      <c r="F69" s="36" t="s">
        <v>48</v>
      </c>
      <c r="G69" s="65">
        <f>G68/250</f>
        <v>3.733333333333333</v>
      </c>
      <c r="H69" s="16" t="s">
        <v>12</v>
      </c>
      <c r="I69" s="58"/>
      <c r="J69" s="5"/>
    </row>
    <row r="70" spans="2:10" ht="15.75" thickBot="1">
      <c r="B70" s="17"/>
      <c r="C70" s="59"/>
      <c r="D70" s="59"/>
      <c r="E70" s="59"/>
      <c r="F70" s="110" t="s">
        <v>55</v>
      </c>
      <c r="G70" s="111">
        <f>4</f>
        <v>4</v>
      </c>
      <c r="H70" s="112" t="s">
        <v>12</v>
      </c>
      <c r="I70" s="58"/>
      <c r="J70" s="5"/>
    </row>
    <row r="71" spans="3:10" ht="15">
      <c r="C71" s="5"/>
      <c r="D71" s="5"/>
      <c r="E71" s="5"/>
      <c r="F71" s="5"/>
      <c r="G71" s="5"/>
      <c r="H71" s="5"/>
      <c r="I71" s="58"/>
      <c r="J71" s="5"/>
    </row>
    <row r="72" spans="2:10" ht="15" outlineLevel="1">
      <c r="B72" s="5" t="s">
        <v>86</v>
      </c>
      <c r="C72" s="5"/>
      <c r="D72" s="5"/>
      <c r="E72" s="5"/>
      <c r="F72" s="5"/>
      <c r="G72" s="5"/>
      <c r="H72" s="5"/>
      <c r="I72" s="5"/>
      <c r="J72" s="5"/>
    </row>
    <row r="73" spans="2:10" ht="15.75" outlineLevel="1" thickBot="1">
      <c r="B73" s="5"/>
      <c r="C73" s="10"/>
      <c r="D73" s="5"/>
      <c r="E73" s="5"/>
      <c r="F73" s="5"/>
      <c r="G73" s="5"/>
      <c r="H73" s="5"/>
      <c r="I73" s="5"/>
      <c r="J73" s="5"/>
    </row>
    <row r="74" spans="2:10" ht="15" outlineLevel="1">
      <c r="B74" s="11"/>
      <c r="C74" s="3"/>
      <c r="D74" s="22"/>
      <c r="E74" s="22"/>
      <c r="F74" s="32" t="s">
        <v>17</v>
      </c>
      <c r="G74" s="80">
        <f>2000</f>
        <v>2000</v>
      </c>
      <c r="H74" s="13" t="s">
        <v>3</v>
      </c>
      <c r="I74" s="5"/>
      <c r="J74" s="5"/>
    </row>
    <row r="75" spans="2:10" ht="15" outlineLevel="1">
      <c r="B75" s="14"/>
      <c r="C75" s="2"/>
      <c r="D75" s="25"/>
      <c r="E75" s="25"/>
      <c r="F75" s="33" t="s">
        <v>13</v>
      </c>
      <c r="G75" s="81">
        <v>8</v>
      </c>
      <c r="H75" s="16" t="s">
        <v>8</v>
      </c>
      <c r="I75" s="5"/>
      <c r="J75" s="5"/>
    </row>
    <row r="76" spans="2:10" ht="15" outlineLevel="1">
      <c r="B76" s="14"/>
      <c r="C76" s="2"/>
      <c r="D76" s="25"/>
      <c r="E76" s="25"/>
      <c r="F76" s="33" t="s">
        <v>61</v>
      </c>
      <c r="G76" s="81">
        <f>G27</f>
        <v>20</v>
      </c>
      <c r="H76" s="16" t="s">
        <v>4</v>
      </c>
      <c r="I76" s="5"/>
      <c r="J76" s="5"/>
    </row>
    <row r="77" spans="2:10" ht="15" outlineLevel="1">
      <c r="B77" s="14"/>
      <c r="C77" s="2"/>
      <c r="D77" s="25"/>
      <c r="E77" s="25"/>
      <c r="F77" s="33" t="s">
        <v>6</v>
      </c>
      <c r="G77" s="82">
        <f>G28</f>
        <v>0.08333333333333333</v>
      </c>
      <c r="H77" s="16" t="s">
        <v>4</v>
      </c>
      <c r="I77" s="5"/>
      <c r="J77" s="5"/>
    </row>
    <row r="78" spans="2:10" ht="15" outlineLevel="1">
      <c r="B78" s="14"/>
      <c r="C78" s="2"/>
      <c r="D78" s="25"/>
      <c r="E78" s="25"/>
      <c r="F78" s="33" t="s">
        <v>1</v>
      </c>
      <c r="G78" s="73">
        <v>250</v>
      </c>
      <c r="H78" s="16" t="s">
        <v>3</v>
      </c>
      <c r="I78" s="5"/>
      <c r="J78" s="5"/>
    </row>
    <row r="79" spans="2:10" ht="15" outlineLevel="1">
      <c r="B79" s="14"/>
      <c r="C79" s="2"/>
      <c r="D79" s="25"/>
      <c r="E79" s="25"/>
      <c r="F79" s="33" t="s">
        <v>2</v>
      </c>
      <c r="G79" s="81">
        <v>250</v>
      </c>
      <c r="H79" s="16" t="s">
        <v>3</v>
      </c>
      <c r="I79" s="5"/>
      <c r="J79" s="5"/>
    </row>
    <row r="80" spans="2:10" ht="15" outlineLevel="1">
      <c r="B80" s="14"/>
      <c r="C80" s="2"/>
      <c r="D80" s="25"/>
      <c r="E80" s="25"/>
      <c r="F80" s="33" t="s">
        <v>67</v>
      </c>
      <c r="G80" s="81">
        <f>G31</f>
        <v>10</v>
      </c>
      <c r="H80" s="16" t="s">
        <v>4</v>
      </c>
      <c r="I80" s="5"/>
      <c r="J80" s="5"/>
    </row>
    <row r="81" spans="2:10" ht="15" outlineLevel="1">
      <c r="B81" s="14"/>
      <c r="C81" s="2"/>
      <c r="D81" s="25"/>
      <c r="E81" s="25"/>
      <c r="F81" s="33" t="s">
        <v>68</v>
      </c>
      <c r="G81" s="81">
        <f>G32</f>
        <v>5</v>
      </c>
      <c r="H81" s="16" t="s">
        <v>4</v>
      </c>
      <c r="I81" s="5"/>
      <c r="J81" s="5"/>
    </row>
    <row r="82" spans="2:10" ht="15" outlineLevel="1">
      <c r="B82" s="14"/>
      <c r="C82" s="2"/>
      <c r="D82" s="25"/>
      <c r="E82" s="25"/>
      <c r="F82" s="33" t="s">
        <v>69</v>
      </c>
      <c r="G82" s="81">
        <f>G33</f>
        <v>10</v>
      </c>
      <c r="H82" s="16" t="s">
        <v>4</v>
      </c>
      <c r="I82" s="5"/>
      <c r="J82" s="5"/>
    </row>
    <row r="83" spans="2:10" ht="15.75" outlineLevel="1" thickBot="1">
      <c r="B83" s="17"/>
      <c r="C83" s="61"/>
      <c r="D83" s="29"/>
      <c r="E83" s="29"/>
      <c r="F83" s="34" t="s">
        <v>9</v>
      </c>
      <c r="G83" s="83">
        <v>0.2</v>
      </c>
      <c r="H83" s="18"/>
      <c r="I83" s="5"/>
      <c r="J83" s="5"/>
    </row>
    <row r="84" spans="2:10" ht="15" outlineLevel="1">
      <c r="B84" s="5"/>
      <c r="C84" s="10"/>
      <c r="D84" s="5"/>
      <c r="E84" s="5"/>
      <c r="F84" s="5"/>
      <c r="G84" s="5"/>
      <c r="H84" s="5"/>
      <c r="I84" s="5"/>
      <c r="J84" s="5"/>
    </row>
    <row r="85" spans="2:10" ht="15" outlineLevel="1">
      <c r="B85" s="5"/>
      <c r="C85" s="10"/>
      <c r="D85" s="5"/>
      <c r="E85" s="5"/>
      <c r="F85" s="5"/>
      <c r="G85" s="5"/>
      <c r="H85" s="5"/>
      <c r="I85" s="5"/>
      <c r="J85" s="5"/>
    </row>
    <row r="86" spans="2:13" ht="46.5" customHeight="1" outlineLevel="1">
      <c r="B86" s="5"/>
      <c r="C86" s="10"/>
      <c r="D86" s="5"/>
      <c r="E86" s="5"/>
      <c r="F86" s="5"/>
      <c r="G86" s="45" t="s">
        <v>33</v>
      </c>
      <c r="H86" s="46" t="s">
        <v>34</v>
      </c>
      <c r="I86" s="116" t="s">
        <v>35</v>
      </c>
      <c r="J86" s="116"/>
      <c r="K86" s="46" t="s">
        <v>36</v>
      </c>
      <c r="L86" s="46" t="s">
        <v>37</v>
      </c>
      <c r="M86" s="4" t="s">
        <v>58</v>
      </c>
    </row>
    <row r="87" spans="2:13" ht="15" outlineLevel="1">
      <c r="B87" s="5"/>
      <c r="C87" s="10"/>
      <c r="D87" s="5"/>
      <c r="E87" s="5"/>
      <c r="F87" s="5"/>
      <c r="G87" s="48">
        <f>G82</f>
        <v>10</v>
      </c>
      <c r="H87" s="48">
        <f>G76</f>
        <v>20</v>
      </c>
      <c r="I87" s="48"/>
      <c r="J87" s="75">
        <f>G78*G77</f>
        <v>20.833333333333332</v>
      </c>
      <c r="K87" s="49">
        <f>G80</f>
        <v>10</v>
      </c>
      <c r="L87" s="49">
        <f>G81</f>
        <v>5</v>
      </c>
      <c r="M87" s="74">
        <f>SUM(G87:L87)</f>
        <v>65.83333333333333</v>
      </c>
    </row>
    <row r="88" spans="2:10" ht="15" outlineLevel="1">
      <c r="B88" s="10" t="s">
        <v>14</v>
      </c>
      <c r="C88" s="5"/>
      <c r="D88" s="5"/>
      <c r="E88" s="5"/>
      <c r="F88" s="5"/>
      <c r="G88" s="5"/>
      <c r="H88" s="5"/>
      <c r="I88" s="5"/>
      <c r="J88" s="5"/>
    </row>
    <row r="89" spans="2:10" ht="15" outlineLevel="1">
      <c r="B89" s="5" t="s">
        <v>77</v>
      </c>
      <c r="C89" s="10"/>
      <c r="D89" s="5"/>
      <c r="E89" s="5"/>
      <c r="F89" s="5"/>
      <c r="G89" s="5"/>
      <c r="H89" s="5"/>
      <c r="I89" s="5"/>
      <c r="J89" s="5"/>
    </row>
    <row r="90" spans="2:10" ht="15" outlineLevel="1">
      <c r="B90" s="5"/>
      <c r="C90" s="10"/>
      <c r="D90" s="5"/>
      <c r="E90" s="5"/>
      <c r="F90" s="38" t="s">
        <v>60</v>
      </c>
      <c r="G90" s="1">
        <f>ROUNDUP(G74/G78,0)</f>
        <v>8</v>
      </c>
      <c r="H90" s="47" t="s">
        <v>38</v>
      </c>
      <c r="I90" s="5"/>
      <c r="J90" s="5"/>
    </row>
    <row r="91" spans="2:10" ht="15" outlineLevel="1">
      <c r="B91" s="5" t="s">
        <v>62</v>
      </c>
      <c r="C91" s="10"/>
      <c r="D91" s="5"/>
      <c r="E91" s="5"/>
      <c r="F91" s="5"/>
      <c r="G91" s="5"/>
      <c r="H91" s="5"/>
      <c r="I91" s="5"/>
      <c r="J91" s="5"/>
    </row>
    <row r="92" spans="2:10" ht="15" outlineLevel="1">
      <c r="B92" s="5"/>
      <c r="C92" s="10"/>
      <c r="D92" s="5"/>
      <c r="E92" s="5"/>
      <c r="F92" s="38" t="s">
        <v>43</v>
      </c>
      <c r="G92" s="5">
        <f>G75*60-G90*(G76+G80+G81+G82)</f>
        <v>120</v>
      </c>
      <c r="H92" s="5" t="s">
        <v>27</v>
      </c>
      <c r="I92" s="57" t="s">
        <v>42</v>
      </c>
      <c r="J92" s="5"/>
    </row>
    <row r="93" spans="2:10" ht="15" outlineLevel="1">
      <c r="B93" s="5"/>
      <c r="C93" s="10"/>
      <c r="D93" s="5"/>
      <c r="E93" s="5"/>
      <c r="F93" s="5" t="s">
        <v>63</v>
      </c>
      <c r="G93" s="5">
        <f>G92/G77</f>
        <v>1440</v>
      </c>
      <c r="H93" s="5" t="s">
        <v>28</v>
      </c>
      <c r="I93" s="57" t="s">
        <v>41</v>
      </c>
      <c r="J93" s="5"/>
    </row>
    <row r="94" spans="2:10" ht="15" outlineLevel="1">
      <c r="B94" s="5"/>
      <c r="C94" s="10"/>
      <c r="D94" s="5"/>
      <c r="E94" s="5"/>
      <c r="F94" s="38" t="s">
        <v>39</v>
      </c>
      <c r="G94" s="50">
        <f>G74/G93</f>
        <v>1.3888888888888888</v>
      </c>
      <c r="H94" s="5"/>
      <c r="I94" s="57" t="s">
        <v>40</v>
      </c>
      <c r="J94" s="5"/>
    </row>
    <row r="95" spans="2:11" ht="15" outlineLevel="1">
      <c r="B95" s="5"/>
      <c r="C95" s="10"/>
      <c r="D95" s="5"/>
      <c r="E95" s="5"/>
      <c r="F95" s="5" t="s">
        <v>29</v>
      </c>
      <c r="G95" s="39"/>
      <c r="H95" s="39"/>
      <c r="I95" s="39"/>
      <c r="J95" s="39"/>
      <c r="K95" s="40"/>
    </row>
    <row r="96" spans="2:11" ht="15" outlineLevel="1">
      <c r="B96" s="5"/>
      <c r="C96" s="10"/>
      <c r="D96" s="43"/>
      <c r="E96" s="43"/>
      <c r="F96" s="44" t="s">
        <v>30</v>
      </c>
      <c r="G96" s="41" t="s">
        <v>32</v>
      </c>
      <c r="H96" s="41"/>
      <c r="I96" s="41"/>
      <c r="J96" s="41"/>
      <c r="K96" s="42"/>
    </row>
    <row r="97" spans="2:10" ht="15" outlineLevel="1">
      <c r="B97" s="5"/>
      <c r="C97" s="10"/>
      <c r="D97" s="5"/>
      <c r="E97" s="5"/>
      <c r="F97" s="38"/>
      <c r="G97" s="50"/>
      <c r="H97" s="5"/>
      <c r="I97" s="57"/>
      <c r="J97" s="5"/>
    </row>
    <row r="98" spans="2:10" ht="15" outlineLevel="1">
      <c r="B98" s="5" t="s">
        <v>78</v>
      </c>
      <c r="C98" s="10"/>
      <c r="D98" s="5"/>
      <c r="E98" s="5"/>
      <c r="F98" s="38"/>
      <c r="G98" s="50"/>
      <c r="H98" s="5"/>
      <c r="I98" s="57"/>
      <c r="J98" s="5"/>
    </row>
    <row r="99" spans="2:16" ht="30" customHeight="1" outlineLevel="1">
      <c r="B99" s="117" t="s">
        <v>65</v>
      </c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</row>
    <row r="100" spans="2:10" ht="15" outlineLevel="1">
      <c r="B100" s="5"/>
      <c r="C100" s="10"/>
      <c r="D100" s="5"/>
      <c r="E100" s="5"/>
      <c r="F100" s="38"/>
      <c r="G100" s="50"/>
      <c r="H100" s="5"/>
      <c r="I100" s="57"/>
      <c r="J100" s="5"/>
    </row>
    <row r="101" spans="2:10" ht="15" outlineLevel="1">
      <c r="B101" s="5" t="s">
        <v>79</v>
      </c>
      <c r="C101" s="10"/>
      <c r="D101" s="5"/>
      <c r="E101" s="5"/>
      <c r="F101" s="5"/>
      <c r="G101" s="5"/>
      <c r="H101" s="5"/>
      <c r="I101" s="5"/>
      <c r="J101" s="5"/>
    </row>
    <row r="102" spans="2:10" ht="15.75" outlineLevel="1" thickBot="1">
      <c r="B102" s="5"/>
      <c r="C102" s="10"/>
      <c r="D102" s="5"/>
      <c r="E102" s="5"/>
      <c r="F102" s="38"/>
      <c r="G102" s="50"/>
      <c r="H102" s="5"/>
      <c r="I102" s="57"/>
      <c r="J102" s="5"/>
    </row>
    <row r="103" spans="2:10" ht="15" outlineLevel="1">
      <c r="B103" s="11"/>
      <c r="C103" s="3"/>
      <c r="D103" s="12"/>
      <c r="E103" s="12"/>
      <c r="F103" s="35" t="s">
        <v>7</v>
      </c>
      <c r="G103" s="94"/>
      <c r="H103" s="13" t="s">
        <v>4</v>
      </c>
      <c r="I103" s="5"/>
      <c r="J103" s="5"/>
    </row>
    <row r="104" spans="2:10" ht="15" outlineLevel="1">
      <c r="B104" s="14"/>
      <c r="C104" s="2"/>
      <c r="D104" s="15"/>
      <c r="E104" s="15"/>
      <c r="F104" s="36" t="s">
        <v>5</v>
      </c>
      <c r="G104" s="95"/>
      <c r="H104" s="16" t="s">
        <v>4</v>
      </c>
      <c r="I104" s="5"/>
      <c r="J104" s="5"/>
    </row>
    <row r="105" spans="2:10" ht="15" outlineLevel="1">
      <c r="B105" s="14"/>
      <c r="C105" s="54"/>
      <c r="D105" s="51"/>
      <c r="E105" s="51"/>
      <c r="F105" s="55"/>
      <c r="G105" s="96"/>
      <c r="H105" s="16"/>
      <c r="I105" s="5"/>
      <c r="J105" s="5"/>
    </row>
    <row r="106" spans="2:10" ht="15" outlineLevel="1">
      <c r="B106" s="14"/>
      <c r="C106" s="2"/>
      <c r="D106" s="15"/>
      <c r="E106" s="15"/>
      <c r="F106" s="36" t="s">
        <v>11</v>
      </c>
      <c r="G106" s="97"/>
      <c r="H106" s="16" t="s">
        <v>3</v>
      </c>
      <c r="I106" s="57" t="s">
        <v>23</v>
      </c>
      <c r="J106" s="5"/>
    </row>
    <row r="107" spans="2:10" ht="15" outlineLevel="1">
      <c r="B107" s="14"/>
      <c r="C107" s="15"/>
      <c r="D107" s="15"/>
      <c r="E107" s="15"/>
      <c r="F107" s="60" t="s">
        <v>45</v>
      </c>
      <c r="G107" s="98"/>
      <c r="H107" s="16" t="s">
        <v>12</v>
      </c>
      <c r="I107" s="5"/>
      <c r="J107" s="5"/>
    </row>
    <row r="108" spans="2:10" ht="15" outlineLevel="1">
      <c r="B108" s="14"/>
      <c r="C108" s="15"/>
      <c r="D108" s="15"/>
      <c r="E108" s="15"/>
      <c r="F108" s="66" t="s">
        <v>53</v>
      </c>
      <c r="G108" s="99"/>
      <c r="H108" s="16" t="s">
        <v>12</v>
      </c>
      <c r="I108" s="5"/>
      <c r="J108" s="5"/>
    </row>
    <row r="109" spans="2:10" ht="15" outlineLevel="1">
      <c r="B109" s="14"/>
      <c r="C109" s="15"/>
      <c r="D109" s="15"/>
      <c r="E109" s="15"/>
      <c r="F109" s="66"/>
      <c r="G109" s="100"/>
      <c r="H109" s="16"/>
      <c r="I109" s="5"/>
      <c r="J109" s="5"/>
    </row>
    <row r="110" spans="2:10" ht="15" outlineLevel="1">
      <c r="B110" s="14"/>
      <c r="C110" s="15"/>
      <c r="D110" s="15"/>
      <c r="E110" s="15"/>
      <c r="F110" s="66" t="s">
        <v>54</v>
      </c>
      <c r="G110" s="96"/>
      <c r="H110" s="16" t="s">
        <v>57</v>
      </c>
      <c r="I110" s="57" t="s">
        <v>19</v>
      </c>
      <c r="J110" s="5"/>
    </row>
    <row r="111" spans="2:10" ht="15" outlineLevel="1">
      <c r="B111" s="14"/>
      <c r="C111" s="15"/>
      <c r="D111" s="15"/>
      <c r="E111" s="15"/>
      <c r="F111" s="66"/>
      <c r="G111" s="100"/>
      <c r="H111" s="16"/>
      <c r="I111" s="58"/>
      <c r="J111" s="5"/>
    </row>
    <row r="112" spans="2:10" ht="15" outlineLevel="1">
      <c r="B112" s="14"/>
      <c r="C112" s="51"/>
      <c r="D112" s="51"/>
      <c r="E112" s="51"/>
      <c r="F112" s="36" t="s">
        <v>21</v>
      </c>
      <c r="G112" s="97"/>
      <c r="H112" s="16" t="s">
        <v>3</v>
      </c>
      <c r="I112" s="57" t="s">
        <v>22</v>
      </c>
      <c r="J112" s="5"/>
    </row>
    <row r="113" spans="2:10" ht="15" outlineLevel="1">
      <c r="B113" s="14"/>
      <c r="C113" s="51"/>
      <c r="D113" s="51"/>
      <c r="E113" s="51"/>
      <c r="F113" s="36" t="s">
        <v>10</v>
      </c>
      <c r="G113" s="97"/>
      <c r="H113" s="16" t="s">
        <v>3</v>
      </c>
      <c r="I113" s="57" t="s">
        <v>46</v>
      </c>
      <c r="J113" s="5"/>
    </row>
    <row r="114" spans="2:10" ht="15" outlineLevel="1">
      <c r="B114" s="14"/>
      <c r="C114" s="2"/>
      <c r="D114" s="15"/>
      <c r="E114" s="15"/>
      <c r="F114" s="36" t="s">
        <v>48</v>
      </c>
      <c r="G114" s="98"/>
      <c r="H114" s="16" t="s">
        <v>12</v>
      </c>
      <c r="J114" s="5"/>
    </row>
    <row r="115" spans="2:10" ht="15.75" outlineLevel="1" thickBot="1">
      <c r="B115" s="14"/>
      <c r="C115" s="2"/>
      <c r="D115" s="15"/>
      <c r="E115" s="15"/>
      <c r="F115" s="66" t="s">
        <v>55</v>
      </c>
      <c r="G115" s="99"/>
      <c r="H115" s="16" t="s">
        <v>12</v>
      </c>
      <c r="I115" s="5"/>
      <c r="J115" s="5"/>
    </row>
    <row r="116" spans="2:10" ht="15" outlineLevel="1">
      <c r="B116" s="12"/>
      <c r="C116" s="3"/>
      <c r="D116" s="12"/>
      <c r="E116" s="12"/>
      <c r="F116" s="3"/>
      <c r="G116" s="78"/>
      <c r="H116" s="12"/>
      <c r="I116" s="5"/>
      <c r="J116" s="5"/>
    </row>
    <row r="117" spans="2:10" ht="15" outlineLevel="1">
      <c r="B117" s="10" t="s">
        <v>70</v>
      </c>
      <c r="C117" s="15"/>
      <c r="D117" s="15"/>
      <c r="E117" s="15"/>
      <c r="F117" s="2"/>
      <c r="G117" s="51"/>
      <c r="H117" s="15"/>
      <c r="I117" s="5"/>
      <c r="J117" s="5"/>
    </row>
    <row r="118" spans="2:8" ht="15" outlineLevel="1">
      <c r="B118" s="5" t="s">
        <v>71</v>
      </c>
      <c r="C118" s="2"/>
      <c r="D118" s="2"/>
      <c r="E118" s="2"/>
      <c r="F118" s="2"/>
      <c r="G118" s="2"/>
      <c r="H118" s="2"/>
    </row>
    <row r="119" spans="2:16" ht="54.75" customHeight="1" outlineLevel="1">
      <c r="B119" s="117" t="s">
        <v>72</v>
      </c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  <c r="O119" s="117"/>
      <c r="P119" s="117"/>
    </row>
    <row r="120" ht="12.75" outlineLevel="1"/>
  </sheetData>
  <sheetProtection/>
  <mergeCells count="5">
    <mergeCell ref="B4:H18"/>
    <mergeCell ref="I55:J55"/>
    <mergeCell ref="I86:J86"/>
    <mergeCell ref="B119:P119"/>
    <mergeCell ref="B99:P99"/>
  </mergeCells>
  <printOptions/>
  <pageMargins left="0.26" right="0.33" top="0.78" bottom="0.53" header="0.5118110236220472" footer="0.18"/>
  <pageSetup fitToHeight="0" fitToWidth="1" horizontalDpi="600" verticalDpi="600" orientation="portrait" paperSize="9" scale="57" r:id="rId2"/>
  <headerFooter alignWithMargins="0">
    <oddHeader>&amp;L&amp;F</oddHeader>
  </headerFooter>
  <rowBreaks count="1" manualBreakCount="1">
    <brk id="8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20"/>
  <sheetViews>
    <sheetView showGridLines="0" zoomScalePageLayoutView="0" workbookViewId="0" topLeftCell="A28">
      <selection activeCell="G97" sqref="G97:K97"/>
    </sheetView>
  </sheetViews>
  <sheetFormatPr defaultColWidth="11.421875" defaultRowHeight="12.75"/>
  <cols>
    <col min="1" max="1" width="4.28125" style="1" customWidth="1"/>
    <col min="2" max="2" width="18.140625" style="1" customWidth="1"/>
    <col min="3" max="5" width="11.421875" style="1" customWidth="1"/>
    <col min="6" max="6" width="13.57421875" style="1" customWidth="1"/>
    <col min="7" max="7" width="9.140625" style="1" customWidth="1"/>
    <col min="8" max="8" width="10.7109375" style="1" customWidth="1"/>
    <col min="9" max="9" width="4.57421875" style="1" customWidth="1"/>
    <col min="10" max="10" width="15.00390625" style="1" customWidth="1"/>
    <col min="11" max="12" width="11.421875" style="1" customWidth="1"/>
    <col min="13" max="13" width="13.421875" style="1" customWidth="1"/>
    <col min="14" max="14" width="8.421875" style="1" customWidth="1"/>
    <col min="15" max="15" width="8.140625" style="1" customWidth="1"/>
    <col min="16" max="16384" width="11.421875" style="1" customWidth="1"/>
  </cols>
  <sheetData>
    <row r="1" spans="2:10" ht="15">
      <c r="B1" s="5" t="s">
        <v>73</v>
      </c>
      <c r="C1" s="84" t="s">
        <v>75</v>
      </c>
      <c r="E1" s="6" t="s">
        <v>0</v>
      </c>
      <c r="F1" s="7"/>
      <c r="G1" s="5"/>
      <c r="H1" s="5" t="s">
        <v>76</v>
      </c>
      <c r="I1" s="5"/>
      <c r="J1" s="5"/>
    </row>
    <row r="2" spans="2:10" ht="15">
      <c r="B2" s="5" t="s">
        <v>74</v>
      </c>
      <c r="C2" s="85" t="s">
        <v>75</v>
      </c>
      <c r="D2" s="9"/>
      <c r="E2" s="5"/>
      <c r="F2" s="5"/>
      <c r="G2" s="5"/>
      <c r="H2" s="5"/>
      <c r="I2" s="5"/>
      <c r="J2" s="5"/>
    </row>
    <row r="3" spans="2:10" ht="15">
      <c r="B3" s="5"/>
      <c r="C3" s="8"/>
      <c r="D3" s="9"/>
      <c r="E3" s="5"/>
      <c r="F3" s="5"/>
      <c r="G3" s="5"/>
      <c r="H3" s="5"/>
      <c r="I3" s="5"/>
      <c r="J3" s="5"/>
    </row>
    <row r="4" spans="2:9" ht="15.75" customHeight="1">
      <c r="B4" s="115" t="s">
        <v>44</v>
      </c>
      <c r="C4" s="115"/>
      <c r="D4" s="115"/>
      <c r="E4" s="115"/>
      <c r="F4" s="115"/>
      <c r="G4" s="115"/>
      <c r="H4" s="115"/>
      <c r="I4" s="62"/>
    </row>
    <row r="5" spans="2:9" ht="15.75" customHeight="1">
      <c r="B5" s="115"/>
      <c r="C5" s="115"/>
      <c r="D5" s="115"/>
      <c r="E5" s="115"/>
      <c r="F5" s="115"/>
      <c r="G5" s="115"/>
      <c r="H5" s="115"/>
      <c r="I5" s="62"/>
    </row>
    <row r="6" spans="2:9" ht="15.75" customHeight="1">
      <c r="B6" s="115"/>
      <c r="C6" s="115"/>
      <c r="D6" s="115"/>
      <c r="E6" s="115"/>
      <c r="F6" s="115"/>
      <c r="G6" s="115"/>
      <c r="H6" s="115"/>
      <c r="I6" s="62"/>
    </row>
    <row r="7" spans="2:9" ht="15.75" customHeight="1">
      <c r="B7" s="115"/>
      <c r="C7" s="115"/>
      <c r="D7" s="115"/>
      <c r="E7" s="115"/>
      <c r="F7" s="115"/>
      <c r="G7" s="115"/>
      <c r="H7" s="115"/>
      <c r="I7" s="62"/>
    </row>
    <row r="8" spans="2:9" ht="15.75" customHeight="1">
      <c r="B8" s="115"/>
      <c r="C8" s="115"/>
      <c r="D8" s="115"/>
      <c r="E8" s="115"/>
      <c r="F8" s="115"/>
      <c r="G8" s="115"/>
      <c r="H8" s="115"/>
      <c r="I8" s="62"/>
    </row>
    <row r="9" spans="2:9" ht="15.75" customHeight="1">
      <c r="B9" s="115"/>
      <c r="C9" s="115"/>
      <c r="D9" s="115"/>
      <c r="E9" s="115"/>
      <c r="F9" s="115"/>
      <c r="G9" s="115"/>
      <c r="H9" s="115"/>
      <c r="I9" s="62"/>
    </row>
    <row r="10" spans="2:9" ht="15.75" customHeight="1">
      <c r="B10" s="115"/>
      <c r="C10" s="115"/>
      <c r="D10" s="115"/>
      <c r="E10" s="115"/>
      <c r="F10" s="115"/>
      <c r="G10" s="115"/>
      <c r="H10" s="115"/>
      <c r="I10" s="62"/>
    </row>
    <row r="11" spans="2:9" ht="15.75" customHeight="1">
      <c r="B11" s="115"/>
      <c r="C11" s="115"/>
      <c r="D11" s="115"/>
      <c r="E11" s="115"/>
      <c r="F11" s="115"/>
      <c r="G11" s="115"/>
      <c r="H11" s="115"/>
      <c r="I11" s="62"/>
    </row>
    <row r="12" spans="2:9" ht="15.75" customHeight="1">
      <c r="B12" s="115"/>
      <c r="C12" s="115"/>
      <c r="D12" s="115"/>
      <c r="E12" s="115"/>
      <c r="F12" s="115"/>
      <c r="G12" s="115"/>
      <c r="H12" s="115"/>
      <c r="I12" s="62"/>
    </row>
    <row r="13" spans="2:9" ht="15.75" customHeight="1">
      <c r="B13" s="115"/>
      <c r="C13" s="115"/>
      <c r="D13" s="115"/>
      <c r="E13" s="115"/>
      <c r="F13" s="115"/>
      <c r="G13" s="115"/>
      <c r="H13" s="115"/>
      <c r="I13" s="62"/>
    </row>
    <row r="14" spans="2:9" ht="15.75" customHeight="1">
      <c r="B14" s="115"/>
      <c r="C14" s="115"/>
      <c r="D14" s="115"/>
      <c r="E14" s="115"/>
      <c r="F14" s="115"/>
      <c r="G14" s="115"/>
      <c r="H14" s="115"/>
      <c r="I14" s="62"/>
    </row>
    <row r="15" spans="2:9" ht="15.75" customHeight="1">
      <c r="B15" s="115"/>
      <c r="C15" s="115"/>
      <c r="D15" s="115"/>
      <c r="E15" s="115"/>
      <c r="F15" s="115"/>
      <c r="G15" s="115"/>
      <c r="H15" s="115"/>
      <c r="I15" s="62"/>
    </row>
    <row r="16" spans="2:9" ht="15.75" customHeight="1">
      <c r="B16" s="115"/>
      <c r="C16" s="115"/>
      <c r="D16" s="115"/>
      <c r="E16" s="115"/>
      <c r="F16" s="115"/>
      <c r="G16" s="115"/>
      <c r="H16" s="115"/>
      <c r="I16" s="62"/>
    </row>
    <row r="17" spans="2:9" ht="15.75" customHeight="1">
      <c r="B17" s="115"/>
      <c r="C17" s="115"/>
      <c r="D17" s="115"/>
      <c r="E17" s="115"/>
      <c r="F17" s="115"/>
      <c r="G17" s="115"/>
      <c r="H17" s="115"/>
      <c r="I17" s="62"/>
    </row>
    <row r="18" spans="2:9" ht="15.75" customHeight="1">
      <c r="B18" s="115"/>
      <c r="C18" s="115"/>
      <c r="D18" s="115"/>
      <c r="E18" s="115"/>
      <c r="F18" s="115"/>
      <c r="G18" s="115"/>
      <c r="H18" s="115"/>
      <c r="I18" s="62"/>
    </row>
    <row r="19" spans="2:10" ht="15.75" customHeight="1">
      <c r="B19" s="5"/>
      <c r="C19" s="62"/>
      <c r="D19" s="62"/>
      <c r="E19" s="62"/>
      <c r="F19" s="62"/>
      <c r="G19" s="62"/>
      <c r="H19" s="62"/>
      <c r="I19" s="62"/>
      <c r="J19" s="62"/>
    </row>
    <row r="20" spans="2:10" ht="15">
      <c r="B20" s="5"/>
      <c r="C20" s="8"/>
      <c r="D20" s="9"/>
      <c r="E20" s="5"/>
      <c r="F20" s="5"/>
      <c r="G20" s="5"/>
      <c r="H20" s="5"/>
      <c r="I20" s="5"/>
      <c r="J20" s="5"/>
    </row>
    <row r="21" spans="2:10" ht="15">
      <c r="B21" s="5"/>
      <c r="C21" s="8"/>
      <c r="D21" s="9"/>
      <c r="E21" s="5"/>
      <c r="F21" s="5"/>
      <c r="G21" s="5"/>
      <c r="H21" s="5"/>
      <c r="I21" s="5"/>
      <c r="J21" s="5"/>
    </row>
    <row r="22" spans="2:10" ht="15">
      <c r="B22" s="5"/>
      <c r="C22" s="8"/>
      <c r="D22" s="9"/>
      <c r="E22" s="5"/>
      <c r="F22" s="5"/>
      <c r="G22" s="5"/>
      <c r="H22" s="5"/>
      <c r="I22" s="5"/>
      <c r="J22" s="5"/>
    </row>
    <row r="23" spans="2:10" ht="15">
      <c r="B23" s="5"/>
      <c r="C23" s="8"/>
      <c r="D23" s="9"/>
      <c r="E23" s="5"/>
      <c r="F23" s="5"/>
      <c r="G23" s="5"/>
      <c r="H23" s="5"/>
      <c r="I23" s="5"/>
      <c r="J23" s="5"/>
    </row>
    <row r="24" spans="2:10" ht="15.75" thickBot="1">
      <c r="B24" s="21" t="s">
        <v>15</v>
      </c>
      <c r="D24" s="5"/>
      <c r="E24" s="5"/>
      <c r="F24" s="5"/>
      <c r="G24" s="5"/>
      <c r="H24" s="5"/>
      <c r="I24" s="5"/>
      <c r="J24" s="5"/>
    </row>
    <row r="25" spans="2:10" ht="15">
      <c r="B25" s="11"/>
      <c r="C25" s="3"/>
      <c r="D25" s="22"/>
      <c r="E25" s="22"/>
      <c r="F25" s="32" t="s">
        <v>17</v>
      </c>
      <c r="G25" s="23">
        <v>2000</v>
      </c>
      <c r="H25" s="24" t="s">
        <v>3</v>
      </c>
      <c r="I25" s="5"/>
      <c r="J25" s="5"/>
    </row>
    <row r="26" spans="2:10" ht="15">
      <c r="B26" s="14"/>
      <c r="C26" s="2"/>
      <c r="D26" s="25"/>
      <c r="E26" s="25"/>
      <c r="F26" s="33" t="s">
        <v>13</v>
      </c>
      <c r="G26" s="26">
        <v>8</v>
      </c>
      <c r="H26" s="27" t="s">
        <v>8</v>
      </c>
      <c r="I26" s="5"/>
      <c r="J26" s="5"/>
    </row>
    <row r="27" spans="2:10" ht="15">
      <c r="B27" s="14"/>
      <c r="C27" s="2"/>
      <c r="D27" s="25"/>
      <c r="E27" s="25"/>
      <c r="F27" s="33" t="s">
        <v>61</v>
      </c>
      <c r="G27" s="26">
        <v>20</v>
      </c>
      <c r="H27" s="27" t="s">
        <v>4</v>
      </c>
      <c r="I27" s="5"/>
      <c r="J27" s="5"/>
    </row>
    <row r="28" spans="2:10" ht="15">
      <c r="B28" s="14"/>
      <c r="C28" s="2"/>
      <c r="D28" s="25"/>
      <c r="E28" s="25"/>
      <c r="F28" s="33" t="s">
        <v>6</v>
      </c>
      <c r="G28" s="28">
        <f>5/60</f>
        <v>0.08333333333333333</v>
      </c>
      <c r="H28" s="27" t="s">
        <v>4</v>
      </c>
      <c r="I28" s="5"/>
      <c r="J28" s="5"/>
    </row>
    <row r="29" spans="2:10" ht="15">
      <c r="B29" s="14"/>
      <c r="C29" s="2"/>
      <c r="D29" s="25"/>
      <c r="E29" s="25"/>
      <c r="F29" s="33" t="s">
        <v>1</v>
      </c>
      <c r="G29" s="26">
        <v>500</v>
      </c>
      <c r="H29" s="27" t="s">
        <v>3</v>
      </c>
      <c r="I29" s="5"/>
      <c r="J29" s="5"/>
    </row>
    <row r="30" spans="2:10" ht="15">
      <c r="B30" s="14"/>
      <c r="C30" s="2"/>
      <c r="D30" s="25"/>
      <c r="E30" s="25"/>
      <c r="F30" s="33" t="s">
        <v>2</v>
      </c>
      <c r="G30" s="26">
        <v>250</v>
      </c>
      <c r="H30" s="27" t="s">
        <v>3</v>
      </c>
      <c r="I30" s="5"/>
      <c r="J30" s="5"/>
    </row>
    <row r="31" spans="2:10" ht="15">
      <c r="B31" s="14"/>
      <c r="C31" s="2"/>
      <c r="D31" s="25"/>
      <c r="E31" s="25"/>
      <c r="F31" s="33" t="s">
        <v>67</v>
      </c>
      <c r="G31" s="26">
        <v>10</v>
      </c>
      <c r="H31" s="27" t="s">
        <v>4</v>
      </c>
      <c r="I31" s="5"/>
      <c r="J31" s="5"/>
    </row>
    <row r="32" spans="2:10" ht="15">
      <c r="B32" s="14"/>
      <c r="C32" s="2"/>
      <c r="D32" s="25"/>
      <c r="E32" s="25"/>
      <c r="F32" s="33" t="s">
        <v>68</v>
      </c>
      <c r="G32" s="26">
        <v>5</v>
      </c>
      <c r="H32" s="27" t="s">
        <v>4</v>
      </c>
      <c r="I32" s="5"/>
      <c r="J32" s="5"/>
    </row>
    <row r="33" spans="2:10" ht="15">
      <c r="B33" s="14"/>
      <c r="C33" s="2"/>
      <c r="D33" s="25"/>
      <c r="E33" s="25"/>
      <c r="F33" s="33" t="s">
        <v>69</v>
      </c>
      <c r="G33" s="26">
        <v>10</v>
      </c>
      <c r="H33" s="27" t="s">
        <v>4</v>
      </c>
      <c r="I33" s="5"/>
      <c r="J33" s="5"/>
    </row>
    <row r="34" spans="2:10" ht="15.75" thickBot="1">
      <c r="B34" s="17"/>
      <c r="C34" s="61"/>
      <c r="D34" s="29"/>
      <c r="E34" s="29"/>
      <c r="F34" s="34" t="s">
        <v>9</v>
      </c>
      <c r="G34" s="30">
        <v>0.2</v>
      </c>
      <c r="H34" s="31"/>
      <c r="I34" s="5"/>
      <c r="J34" s="5"/>
    </row>
    <row r="35" spans="2:10" ht="15">
      <c r="B35" s="5"/>
      <c r="C35" s="5"/>
      <c r="D35" s="5"/>
      <c r="E35" s="5"/>
      <c r="F35" s="5"/>
      <c r="G35" s="5"/>
      <c r="H35" s="5"/>
      <c r="I35" s="5"/>
      <c r="J35" s="5"/>
    </row>
    <row r="36" spans="2:10" ht="15">
      <c r="B36" s="10" t="s">
        <v>16</v>
      </c>
      <c r="D36" s="5"/>
      <c r="E36" s="5"/>
      <c r="F36" s="5"/>
      <c r="G36" s="5"/>
      <c r="H36" s="5"/>
      <c r="I36" s="5"/>
      <c r="J36" s="5"/>
    </row>
    <row r="37" spans="2:10" ht="15">
      <c r="B37" s="5"/>
      <c r="C37" s="10"/>
      <c r="D37" s="5"/>
      <c r="E37" s="5"/>
      <c r="F37" s="38" t="s">
        <v>64</v>
      </c>
      <c r="G37" s="5">
        <f>G25</f>
        <v>2000</v>
      </c>
      <c r="H37" s="5" t="s">
        <v>25</v>
      </c>
      <c r="I37" s="57" t="s">
        <v>24</v>
      </c>
      <c r="J37" s="5"/>
    </row>
    <row r="38" spans="2:10" ht="15">
      <c r="B38" s="5"/>
      <c r="C38" s="10"/>
      <c r="D38" s="5"/>
      <c r="E38" s="5"/>
      <c r="I38" s="57" t="s">
        <v>26</v>
      </c>
      <c r="J38" s="5"/>
    </row>
    <row r="39" spans="2:10" ht="15">
      <c r="B39" s="5"/>
      <c r="C39" s="10"/>
      <c r="D39" s="5"/>
      <c r="E39" s="5"/>
      <c r="F39" s="38" t="s">
        <v>60</v>
      </c>
      <c r="G39" s="1">
        <f>ROUNDUP(G37/G29,0)</f>
        <v>4</v>
      </c>
      <c r="H39" s="47" t="s">
        <v>38</v>
      </c>
      <c r="I39" s="57"/>
      <c r="J39" s="5"/>
    </row>
    <row r="40" spans="2:10" ht="15">
      <c r="B40" s="5"/>
      <c r="C40" s="10"/>
      <c r="D40" s="5"/>
      <c r="E40" s="5"/>
      <c r="F40" s="38" t="s">
        <v>43</v>
      </c>
      <c r="G40" s="5">
        <f>(G26*60-G39*(G27+G31+G32+G33))</f>
        <v>300</v>
      </c>
      <c r="H40" s="5" t="s">
        <v>27</v>
      </c>
      <c r="I40" s="57" t="s">
        <v>42</v>
      </c>
      <c r="J40" s="5"/>
    </row>
    <row r="41" spans="2:10" ht="15">
      <c r="B41" s="5"/>
      <c r="C41" s="10"/>
      <c r="D41" s="5"/>
      <c r="E41" s="5"/>
      <c r="F41" s="38" t="s">
        <v>63</v>
      </c>
      <c r="G41" s="5">
        <f>G40/G28</f>
        <v>3600</v>
      </c>
      <c r="H41" s="5" t="s">
        <v>28</v>
      </c>
      <c r="I41" s="57" t="s">
        <v>41</v>
      </c>
      <c r="J41" s="5"/>
    </row>
    <row r="42" spans="2:10" ht="15">
      <c r="B42" s="5"/>
      <c r="C42" s="10"/>
      <c r="D42" s="5"/>
      <c r="E42" s="105"/>
      <c r="F42" s="108" t="s">
        <v>39</v>
      </c>
      <c r="G42" s="109">
        <f>G37/G41</f>
        <v>0.5555555555555556</v>
      </c>
      <c r="H42" s="5"/>
      <c r="I42" s="57" t="s">
        <v>40</v>
      </c>
      <c r="J42" s="5"/>
    </row>
    <row r="43" spans="2:10" ht="15">
      <c r="B43" s="5"/>
      <c r="C43" s="10"/>
      <c r="D43" s="5"/>
      <c r="E43" s="5"/>
      <c r="F43" s="38"/>
      <c r="G43" s="50"/>
      <c r="H43" s="5"/>
      <c r="I43" s="37"/>
      <c r="J43" s="5"/>
    </row>
    <row r="44" spans="2:11" ht="15">
      <c r="B44" s="5"/>
      <c r="C44" s="10"/>
      <c r="D44" s="5"/>
      <c r="E44" s="5"/>
      <c r="F44" s="5" t="s">
        <v>29</v>
      </c>
      <c r="G44" s="105" t="s">
        <v>31</v>
      </c>
      <c r="H44" s="105"/>
      <c r="I44" s="105"/>
      <c r="J44" s="105"/>
      <c r="K44" s="106"/>
    </row>
    <row r="45" spans="2:11" ht="15">
      <c r="B45" s="5"/>
      <c r="C45" s="10"/>
      <c r="D45" s="43"/>
      <c r="E45" s="43"/>
      <c r="F45" s="44" t="s">
        <v>30</v>
      </c>
      <c r="G45" s="9"/>
      <c r="H45" s="9"/>
      <c r="I45" s="9"/>
      <c r="J45" s="9"/>
      <c r="K45" s="107"/>
    </row>
    <row r="46" spans="2:11" ht="15">
      <c r="B46" s="5"/>
      <c r="C46" s="10"/>
      <c r="D46" s="51"/>
      <c r="E46" s="51"/>
      <c r="F46" s="55"/>
      <c r="G46" s="51"/>
      <c r="H46" s="51"/>
      <c r="I46" s="51"/>
      <c r="J46" s="51"/>
      <c r="K46" s="54"/>
    </row>
    <row r="47" spans="2:11" ht="15">
      <c r="B47" s="10" t="s">
        <v>49</v>
      </c>
      <c r="C47" s="10"/>
      <c r="D47" s="51"/>
      <c r="E47" s="51"/>
      <c r="F47" s="55"/>
      <c r="G47" s="51"/>
      <c r="H47" s="51"/>
      <c r="I47" s="51"/>
      <c r="J47" s="51"/>
      <c r="K47" s="54"/>
    </row>
    <row r="48" spans="2:11" ht="15">
      <c r="B48" s="5" t="s">
        <v>50</v>
      </c>
      <c r="C48" s="10"/>
      <c r="D48" s="51"/>
      <c r="E48" s="51"/>
      <c r="F48" s="55"/>
      <c r="G48" s="51"/>
      <c r="H48" s="51"/>
      <c r="I48" s="51"/>
      <c r="J48" s="51"/>
      <c r="K48" s="54"/>
    </row>
    <row r="49" spans="2:11" ht="15">
      <c r="B49" s="5" t="s">
        <v>51</v>
      </c>
      <c r="C49" s="10"/>
      <c r="D49" s="51"/>
      <c r="E49" s="51"/>
      <c r="F49" s="55"/>
      <c r="G49" s="51"/>
      <c r="H49" s="51"/>
      <c r="I49" s="51"/>
      <c r="J49" s="51"/>
      <c r="K49" s="54"/>
    </row>
    <row r="50" spans="2:11" ht="15">
      <c r="B50" s="47" t="s">
        <v>52</v>
      </c>
      <c r="C50" s="10"/>
      <c r="D50" s="51"/>
      <c r="E50" s="51"/>
      <c r="F50" s="55"/>
      <c r="G50" s="51"/>
      <c r="H50" s="51"/>
      <c r="I50" s="51"/>
      <c r="J50" s="51"/>
      <c r="K50" s="54"/>
    </row>
    <row r="51" spans="4:10" ht="15">
      <c r="D51" s="5"/>
      <c r="E51" s="5"/>
      <c r="F51" s="5"/>
      <c r="G51" s="5"/>
      <c r="H51" s="5"/>
      <c r="I51" s="5"/>
      <c r="J51" s="5"/>
    </row>
    <row r="52" spans="2:10" ht="15">
      <c r="B52" s="5"/>
      <c r="D52" s="5"/>
      <c r="E52" s="5"/>
      <c r="F52" s="5"/>
      <c r="G52" s="5"/>
      <c r="H52" s="5" t="s">
        <v>47</v>
      </c>
      <c r="I52" s="5"/>
      <c r="J52" s="5"/>
    </row>
    <row r="53" spans="2:10" ht="15">
      <c r="B53" s="5"/>
      <c r="C53" s="10"/>
      <c r="D53" s="5"/>
      <c r="E53" s="5"/>
      <c r="F53" s="5"/>
      <c r="G53" s="5"/>
      <c r="H53" s="5"/>
      <c r="I53" s="5"/>
      <c r="J53" s="5"/>
    </row>
    <row r="54" spans="2:10" ht="15">
      <c r="B54" s="5"/>
      <c r="C54" s="10"/>
      <c r="D54" s="5"/>
      <c r="E54" s="5"/>
      <c r="F54" s="5"/>
      <c r="G54" s="5"/>
      <c r="H54" s="5"/>
      <c r="I54" s="5"/>
      <c r="J54" s="5"/>
    </row>
    <row r="55" spans="2:13" ht="46.5" customHeight="1">
      <c r="B55" s="5"/>
      <c r="C55" s="10"/>
      <c r="D55" s="5"/>
      <c r="E55" s="5"/>
      <c r="F55" s="5"/>
      <c r="G55" s="45" t="s">
        <v>33</v>
      </c>
      <c r="H55" s="46" t="s">
        <v>34</v>
      </c>
      <c r="I55" s="116" t="s">
        <v>35</v>
      </c>
      <c r="J55" s="116"/>
      <c r="K55" s="46" t="s">
        <v>36</v>
      </c>
      <c r="L55" s="46" t="s">
        <v>37</v>
      </c>
      <c r="M55" s="4" t="s">
        <v>58</v>
      </c>
    </row>
    <row r="56" spans="2:13" ht="15">
      <c r="B56" s="5"/>
      <c r="C56" s="10"/>
      <c r="D56" s="5"/>
      <c r="E56" s="5"/>
      <c r="F56" s="5"/>
      <c r="G56" s="48">
        <f>G33</f>
        <v>10</v>
      </c>
      <c r="H56" s="48">
        <f>G27</f>
        <v>20</v>
      </c>
      <c r="I56" s="48"/>
      <c r="J56" s="48">
        <f>G28*G29</f>
        <v>41.666666666666664</v>
      </c>
      <c r="K56" s="49">
        <f>G31</f>
        <v>10</v>
      </c>
      <c r="L56" s="49">
        <f>G32</f>
        <v>5</v>
      </c>
      <c r="M56" s="49">
        <f>SUM(G56:L56)</f>
        <v>86.66666666666666</v>
      </c>
    </row>
    <row r="57" spans="2:10" ht="15.75" thickBot="1">
      <c r="B57" s="5"/>
      <c r="D57" s="5"/>
      <c r="E57" s="5"/>
      <c r="F57" s="5"/>
      <c r="G57" s="5"/>
      <c r="H57" s="5"/>
      <c r="I57" s="5"/>
      <c r="J57" s="5"/>
    </row>
    <row r="58" spans="2:10" ht="15">
      <c r="B58" s="11"/>
      <c r="C58" s="3"/>
      <c r="D58" s="12"/>
      <c r="E58" s="12"/>
      <c r="F58" s="35" t="s">
        <v>7</v>
      </c>
      <c r="G58" s="63">
        <f>G29*G28</f>
        <v>41.666666666666664</v>
      </c>
      <c r="H58" s="13" t="s">
        <v>4</v>
      </c>
      <c r="I58" s="103" t="s">
        <v>20</v>
      </c>
      <c r="J58" s="5"/>
    </row>
    <row r="59" spans="2:10" ht="15">
      <c r="B59" s="14"/>
      <c r="C59" s="2"/>
      <c r="D59" s="15"/>
      <c r="E59" s="15"/>
      <c r="F59" s="36" t="s">
        <v>5</v>
      </c>
      <c r="G59" s="64">
        <f>G58+G27+G31+G32+G33</f>
        <v>86.66666666666666</v>
      </c>
      <c r="H59" s="16" t="s">
        <v>4</v>
      </c>
      <c r="I59" s="103" t="s">
        <v>18</v>
      </c>
      <c r="J59" s="5"/>
    </row>
    <row r="60" spans="2:10" ht="15">
      <c r="B60" s="14"/>
      <c r="C60" s="54"/>
      <c r="D60" s="51"/>
      <c r="E60" s="51"/>
      <c r="F60" s="55"/>
      <c r="G60" s="52"/>
      <c r="H60" s="53"/>
      <c r="I60" s="103"/>
      <c r="J60" s="5"/>
    </row>
    <row r="61" spans="2:10" ht="15">
      <c r="B61" s="14"/>
      <c r="C61" s="2"/>
      <c r="D61" s="15"/>
      <c r="E61" s="15"/>
      <c r="F61" s="36" t="s">
        <v>11</v>
      </c>
      <c r="G61" s="64">
        <f>G59*G25/G26/60</f>
        <v>361.1111111111111</v>
      </c>
      <c r="H61" s="16" t="s">
        <v>3</v>
      </c>
      <c r="I61" s="103" t="s">
        <v>23</v>
      </c>
      <c r="J61" s="5"/>
    </row>
    <row r="62" spans="2:10" ht="15">
      <c r="B62" s="14"/>
      <c r="C62" s="15"/>
      <c r="D62" s="15"/>
      <c r="E62" s="15"/>
      <c r="F62" s="60" t="s">
        <v>45</v>
      </c>
      <c r="G62" s="65">
        <f>G61/G30</f>
        <v>1.4444444444444444</v>
      </c>
      <c r="H62" s="16" t="s">
        <v>12</v>
      </c>
      <c r="I62" s="103" t="s">
        <v>85</v>
      </c>
      <c r="J62" s="5"/>
    </row>
    <row r="63" spans="2:10" ht="15">
      <c r="B63" s="14"/>
      <c r="C63" s="15"/>
      <c r="D63" s="15"/>
      <c r="E63" s="15"/>
      <c r="F63" s="66" t="s">
        <v>53</v>
      </c>
      <c r="G63" s="67">
        <f>TRUNC(G62)+1</f>
        <v>2</v>
      </c>
      <c r="H63" s="68" t="s">
        <v>12</v>
      </c>
      <c r="I63" s="104"/>
      <c r="J63" s="5"/>
    </row>
    <row r="64" spans="2:10" ht="15">
      <c r="B64" s="14"/>
      <c r="C64" s="15"/>
      <c r="D64" s="15"/>
      <c r="E64" s="15"/>
      <c r="F64" s="66"/>
      <c r="G64" s="69"/>
      <c r="H64" s="68"/>
      <c r="I64" s="104"/>
      <c r="J64" s="5"/>
    </row>
    <row r="65" spans="2:10" ht="15">
      <c r="B65" s="14"/>
      <c r="C65" s="15"/>
      <c r="D65" s="15"/>
      <c r="E65" s="15"/>
      <c r="F65" s="66" t="s">
        <v>54</v>
      </c>
      <c r="G65" s="70">
        <f>G29/G30</f>
        <v>2</v>
      </c>
      <c r="H65" s="16" t="s">
        <v>12</v>
      </c>
      <c r="I65" s="103" t="s">
        <v>19</v>
      </c>
      <c r="J65" s="5"/>
    </row>
    <row r="66" spans="2:10" ht="15">
      <c r="B66" s="14"/>
      <c r="C66" s="51"/>
      <c r="D66" s="51"/>
      <c r="E66" s="51"/>
      <c r="F66" s="51"/>
      <c r="G66" s="52"/>
      <c r="H66" s="53"/>
      <c r="I66" s="104"/>
      <c r="J66" s="5"/>
    </row>
    <row r="67" spans="2:10" ht="15">
      <c r="B67" s="14"/>
      <c r="C67" s="2"/>
      <c r="D67" s="15"/>
      <c r="E67" s="15"/>
      <c r="F67" s="36" t="s">
        <v>21</v>
      </c>
      <c r="G67" s="64">
        <f>G61*(1+G34)</f>
        <v>433.3333333333333</v>
      </c>
      <c r="H67" s="16" t="s">
        <v>3</v>
      </c>
      <c r="I67" s="103" t="s">
        <v>22</v>
      </c>
      <c r="J67" s="5"/>
    </row>
    <row r="68" spans="2:10" ht="15">
      <c r="B68" s="14"/>
      <c r="C68" s="2"/>
      <c r="D68" s="15"/>
      <c r="E68" s="15"/>
      <c r="F68" s="36" t="s">
        <v>10</v>
      </c>
      <c r="G68" s="64">
        <f>G67+G29</f>
        <v>933.3333333333333</v>
      </c>
      <c r="H68" s="16" t="s">
        <v>3</v>
      </c>
      <c r="I68" s="103" t="s">
        <v>46</v>
      </c>
      <c r="J68" s="5"/>
    </row>
    <row r="69" spans="2:10" ht="15">
      <c r="B69" s="14"/>
      <c r="C69" s="2"/>
      <c r="D69" s="15"/>
      <c r="E69" s="15"/>
      <c r="F69" s="36" t="s">
        <v>48</v>
      </c>
      <c r="G69" s="65">
        <f>G68/G30</f>
        <v>3.733333333333333</v>
      </c>
      <c r="H69" s="16" t="s">
        <v>12</v>
      </c>
      <c r="I69" s="104"/>
      <c r="J69" s="5"/>
    </row>
    <row r="70" spans="2:10" ht="15.75" thickBot="1">
      <c r="B70" s="17"/>
      <c r="C70" s="59"/>
      <c r="D70" s="59"/>
      <c r="E70" s="15"/>
      <c r="F70" s="66" t="s">
        <v>55</v>
      </c>
      <c r="G70" s="67">
        <f>TRUNC(G69)+1</f>
        <v>4</v>
      </c>
      <c r="H70" s="68" t="s">
        <v>12</v>
      </c>
      <c r="I70" s="104"/>
      <c r="J70" s="5"/>
    </row>
    <row r="71" spans="2:10" ht="15">
      <c r="B71" s="5"/>
      <c r="C71" s="15"/>
      <c r="D71" s="15"/>
      <c r="E71" s="12"/>
      <c r="F71" s="12"/>
      <c r="G71" s="20"/>
      <c r="H71" s="12"/>
      <c r="I71" s="58"/>
      <c r="J71" s="5"/>
    </row>
    <row r="72" spans="3:10" ht="15">
      <c r="C72" s="5"/>
      <c r="D72" s="5"/>
      <c r="E72" s="5"/>
      <c r="F72" s="5"/>
      <c r="G72" s="5"/>
      <c r="H72" s="5"/>
      <c r="I72" s="58"/>
      <c r="J72" s="5"/>
    </row>
    <row r="73" spans="2:10" ht="15">
      <c r="B73" s="5" t="s">
        <v>86</v>
      </c>
      <c r="C73" s="5"/>
      <c r="D73" s="5"/>
      <c r="E73" s="5"/>
      <c r="F73" s="5"/>
      <c r="G73" s="5"/>
      <c r="H73" s="5"/>
      <c r="I73" s="5"/>
      <c r="J73" s="5"/>
    </row>
    <row r="74" spans="2:10" ht="15.75" thickBot="1">
      <c r="B74" s="5"/>
      <c r="C74" s="10"/>
      <c r="D74" s="5"/>
      <c r="E74" s="5"/>
      <c r="F74" s="5"/>
      <c r="G74" s="5"/>
      <c r="H74" s="5"/>
      <c r="I74" s="5"/>
      <c r="J74" s="5"/>
    </row>
    <row r="75" spans="2:10" ht="15">
      <c r="B75" s="11"/>
      <c r="C75" s="3"/>
      <c r="D75" s="22"/>
      <c r="E75" s="22"/>
      <c r="F75" s="32" t="s">
        <v>17</v>
      </c>
      <c r="G75" s="80">
        <f>G25</f>
        <v>2000</v>
      </c>
      <c r="H75" s="13" t="s">
        <v>3</v>
      </c>
      <c r="I75" s="5"/>
      <c r="J75" s="5"/>
    </row>
    <row r="76" spans="2:10" ht="15">
      <c r="B76" s="14"/>
      <c r="C76" s="2"/>
      <c r="D76" s="25"/>
      <c r="E76" s="25"/>
      <c r="F76" s="33" t="s">
        <v>13</v>
      </c>
      <c r="G76" s="81">
        <f>G26</f>
        <v>8</v>
      </c>
      <c r="H76" s="16" t="s">
        <v>8</v>
      </c>
      <c r="I76" s="5"/>
      <c r="J76" s="5"/>
    </row>
    <row r="77" spans="2:10" ht="15">
      <c r="B77" s="14"/>
      <c r="C77" s="2"/>
      <c r="D77" s="25"/>
      <c r="E77" s="25"/>
      <c r="F77" s="33" t="s">
        <v>61</v>
      </c>
      <c r="G77" s="81">
        <v>16.5</v>
      </c>
      <c r="H77" s="16" t="s">
        <v>4</v>
      </c>
      <c r="I77" s="5"/>
      <c r="J77" s="5"/>
    </row>
    <row r="78" spans="2:10" ht="15">
      <c r="B78" s="14"/>
      <c r="C78" s="2"/>
      <c r="D78" s="25"/>
      <c r="E78" s="25"/>
      <c r="F78" s="33" t="s">
        <v>6</v>
      </c>
      <c r="G78" s="82">
        <f>G28</f>
        <v>0.08333333333333333</v>
      </c>
      <c r="H78" s="16" t="s">
        <v>4</v>
      </c>
      <c r="I78" s="5"/>
      <c r="J78" s="5"/>
    </row>
    <row r="79" spans="2:10" ht="15">
      <c r="B79" s="14"/>
      <c r="C79" s="2"/>
      <c r="D79" s="25"/>
      <c r="E79" s="25"/>
      <c r="F79" s="33" t="s">
        <v>1</v>
      </c>
      <c r="G79" s="73">
        <v>250</v>
      </c>
      <c r="H79" s="16" t="s">
        <v>3</v>
      </c>
      <c r="I79" s="5"/>
      <c r="J79" s="5"/>
    </row>
    <row r="80" spans="2:10" ht="15">
      <c r="B80" s="14"/>
      <c r="C80" s="2"/>
      <c r="D80" s="25"/>
      <c r="E80" s="25"/>
      <c r="F80" s="33" t="s">
        <v>2</v>
      </c>
      <c r="G80" s="81">
        <f>G30</f>
        <v>250</v>
      </c>
      <c r="H80" s="16" t="s">
        <v>3</v>
      </c>
      <c r="I80" s="5"/>
      <c r="J80" s="5"/>
    </row>
    <row r="81" spans="2:10" ht="15">
      <c r="B81" s="14"/>
      <c r="C81" s="2"/>
      <c r="D81" s="25"/>
      <c r="E81" s="25"/>
      <c r="F81" s="33" t="s">
        <v>67</v>
      </c>
      <c r="G81" s="81">
        <f>G31</f>
        <v>10</v>
      </c>
      <c r="H81" s="16" t="s">
        <v>4</v>
      </c>
      <c r="I81" s="5"/>
      <c r="J81" s="5"/>
    </row>
    <row r="82" spans="2:10" ht="15">
      <c r="B82" s="14"/>
      <c r="C82" s="2"/>
      <c r="D82" s="25"/>
      <c r="E82" s="25"/>
      <c r="F82" s="33" t="s">
        <v>68</v>
      </c>
      <c r="G82" s="81">
        <f>G32</f>
        <v>5</v>
      </c>
      <c r="H82" s="16" t="s">
        <v>4</v>
      </c>
      <c r="I82" s="5"/>
      <c r="J82" s="5"/>
    </row>
    <row r="83" spans="2:10" ht="15">
      <c r="B83" s="14"/>
      <c r="C83" s="2"/>
      <c r="D83" s="25"/>
      <c r="E83" s="25"/>
      <c r="F83" s="33" t="s">
        <v>69</v>
      </c>
      <c r="G83" s="81">
        <f>G33</f>
        <v>10</v>
      </c>
      <c r="H83" s="16" t="s">
        <v>4</v>
      </c>
      <c r="I83" s="5"/>
      <c r="J83" s="5"/>
    </row>
    <row r="84" spans="2:10" ht="15.75" thickBot="1">
      <c r="B84" s="17"/>
      <c r="C84" s="61"/>
      <c r="D84" s="29"/>
      <c r="E84" s="29"/>
      <c r="F84" s="34" t="s">
        <v>9</v>
      </c>
      <c r="G84" s="83">
        <f>G34</f>
        <v>0.2</v>
      </c>
      <c r="H84" s="18"/>
      <c r="I84" s="5"/>
      <c r="J84" s="5"/>
    </row>
    <row r="85" spans="2:10" ht="15">
      <c r="B85" s="5"/>
      <c r="C85" s="10"/>
      <c r="D85" s="5"/>
      <c r="E85" s="5"/>
      <c r="F85" s="5"/>
      <c r="G85" s="5"/>
      <c r="H85" s="5"/>
      <c r="I85" s="5"/>
      <c r="J85" s="5"/>
    </row>
    <row r="86" spans="2:10" ht="15">
      <c r="B86" s="5"/>
      <c r="C86" s="10"/>
      <c r="D86" s="5"/>
      <c r="E86" s="5"/>
      <c r="F86" s="5"/>
      <c r="G86" s="5"/>
      <c r="H86" s="5"/>
      <c r="I86" s="5"/>
      <c r="J86" s="5"/>
    </row>
    <row r="87" spans="2:13" ht="46.5" customHeight="1">
      <c r="B87" s="5"/>
      <c r="C87" s="10"/>
      <c r="D87" s="5"/>
      <c r="E87" s="5"/>
      <c r="F87" s="5"/>
      <c r="G87" s="45" t="s">
        <v>33</v>
      </c>
      <c r="H87" s="46" t="s">
        <v>34</v>
      </c>
      <c r="I87" s="116" t="s">
        <v>35</v>
      </c>
      <c r="J87" s="116"/>
      <c r="K87" s="46" t="s">
        <v>36</v>
      </c>
      <c r="L87" s="46" t="s">
        <v>37</v>
      </c>
      <c r="M87" s="4" t="s">
        <v>58</v>
      </c>
    </row>
    <row r="88" spans="2:13" ht="15">
      <c r="B88" s="5"/>
      <c r="C88" s="10"/>
      <c r="D88" s="5"/>
      <c r="E88" s="5"/>
      <c r="F88" s="5"/>
      <c r="G88" s="48">
        <f>G83</f>
        <v>10</v>
      </c>
      <c r="H88" s="48">
        <f>G77</f>
        <v>16.5</v>
      </c>
      <c r="I88" s="48"/>
      <c r="J88" s="75">
        <f>G79*G78</f>
        <v>20.833333333333332</v>
      </c>
      <c r="K88" s="49">
        <f>G81</f>
        <v>10</v>
      </c>
      <c r="L88" s="49">
        <f>G82</f>
        <v>5</v>
      </c>
      <c r="M88" s="74">
        <f>SUM(G88:L88)</f>
        <v>62.33333333333333</v>
      </c>
    </row>
    <row r="89" spans="2:10" ht="15">
      <c r="B89" s="10" t="s">
        <v>14</v>
      </c>
      <c r="C89" s="5"/>
      <c r="D89" s="5"/>
      <c r="E89" s="5"/>
      <c r="F89" s="5"/>
      <c r="G89" s="5"/>
      <c r="H89" s="5"/>
      <c r="I89" s="5"/>
      <c r="J89" s="5"/>
    </row>
    <row r="90" spans="2:10" ht="15">
      <c r="B90" s="5" t="s">
        <v>56</v>
      </c>
      <c r="C90" s="10"/>
      <c r="D90" s="5"/>
      <c r="E90" s="5"/>
      <c r="F90" s="5"/>
      <c r="G90" s="5"/>
      <c r="H90" s="5"/>
      <c r="I90" s="5"/>
      <c r="J90" s="5"/>
    </row>
    <row r="91" spans="2:10" ht="15">
      <c r="B91" s="5"/>
      <c r="C91" s="10"/>
      <c r="D91" s="5"/>
      <c r="E91" s="5"/>
      <c r="F91" s="38" t="s">
        <v>60</v>
      </c>
      <c r="G91" s="1">
        <f>ROUNDUP(G75/G79,0)</f>
        <v>8</v>
      </c>
      <c r="H91" s="47" t="s">
        <v>38</v>
      </c>
      <c r="I91" s="5"/>
      <c r="J91" s="5"/>
    </row>
    <row r="92" spans="2:10" ht="15">
      <c r="B92" s="5" t="s">
        <v>62</v>
      </c>
      <c r="C92" s="10"/>
      <c r="D92" s="5"/>
      <c r="E92" s="5"/>
      <c r="F92" s="5"/>
      <c r="G92" s="5"/>
      <c r="H92" s="5"/>
      <c r="I92" s="5"/>
      <c r="J92" s="5"/>
    </row>
    <row r="93" spans="2:10" ht="15">
      <c r="B93" s="5"/>
      <c r="C93" s="10"/>
      <c r="D93" s="5"/>
      <c r="E93" s="5"/>
      <c r="F93" s="38" t="s">
        <v>43</v>
      </c>
      <c r="G93" s="5">
        <f>G76*60-G91*(G77+G81+G82+G83)</f>
        <v>148</v>
      </c>
      <c r="H93" s="5" t="s">
        <v>27</v>
      </c>
      <c r="I93" s="57" t="s">
        <v>42</v>
      </c>
      <c r="J93" s="5"/>
    </row>
    <row r="94" spans="2:10" ht="15">
      <c r="B94" s="5"/>
      <c r="C94" s="10"/>
      <c r="D94" s="5"/>
      <c r="E94" s="5"/>
      <c r="F94" s="5" t="s">
        <v>63</v>
      </c>
      <c r="G94" s="5">
        <f>G93/G78</f>
        <v>1776</v>
      </c>
      <c r="H94" s="5" t="s">
        <v>28</v>
      </c>
      <c r="I94" s="57" t="s">
        <v>41</v>
      </c>
      <c r="J94" s="5"/>
    </row>
    <row r="95" spans="2:10" ht="15">
      <c r="B95" s="5"/>
      <c r="C95" s="10"/>
      <c r="D95" s="5"/>
      <c r="E95" s="5"/>
      <c r="F95" s="38" t="s">
        <v>39</v>
      </c>
      <c r="G95" s="50">
        <f>G75/G94</f>
        <v>1.1261261261261262</v>
      </c>
      <c r="H95" s="5"/>
      <c r="I95" s="57" t="s">
        <v>40</v>
      </c>
      <c r="J95" s="5"/>
    </row>
    <row r="96" spans="2:11" ht="15">
      <c r="B96" s="5"/>
      <c r="C96" s="10"/>
      <c r="D96" s="5"/>
      <c r="E96" s="5"/>
      <c r="F96" s="5" t="s">
        <v>29</v>
      </c>
      <c r="G96" s="39" t="s">
        <v>31</v>
      </c>
      <c r="H96" s="39"/>
      <c r="I96" s="39"/>
      <c r="J96" s="39"/>
      <c r="K96" s="40"/>
    </row>
    <row r="97" spans="2:11" ht="15">
      <c r="B97" s="5"/>
      <c r="C97" s="10"/>
      <c r="D97" s="43"/>
      <c r="E97" s="43"/>
      <c r="F97" s="44" t="s">
        <v>30</v>
      </c>
      <c r="G97" s="41" t="s">
        <v>32</v>
      </c>
      <c r="H97" s="41"/>
      <c r="I97" s="41"/>
      <c r="J97" s="41"/>
      <c r="K97" s="42"/>
    </row>
    <row r="98" spans="2:10" ht="15">
      <c r="B98" s="5"/>
      <c r="C98" s="10"/>
      <c r="D98" s="5"/>
      <c r="E98" s="5"/>
      <c r="F98" s="38"/>
      <c r="G98" s="50"/>
      <c r="H98" s="5"/>
      <c r="I98" s="57"/>
      <c r="J98" s="5"/>
    </row>
    <row r="99" spans="2:10" ht="15">
      <c r="B99" s="5" t="s">
        <v>66</v>
      </c>
      <c r="C99" s="10"/>
      <c r="D99" s="5"/>
      <c r="E99" s="5"/>
      <c r="F99" s="38"/>
      <c r="G99" s="50"/>
      <c r="H99" s="5"/>
      <c r="I99" s="57"/>
      <c r="J99" s="5"/>
    </row>
    <row r="100" spans="2:10" ht="15">
      <c r="B100" s="79" t="s">
        <v>65</v>
      </c>
      <c r="C100" s="10"/>
      <c r="D100" s="5"/>
      <c r="E100" s="5"/>
      <c r="F100" s="38"/>
      <c r="G100" s="50"/>
      <c r="H100" s="5"/>
      <c r="I100" s="57"/>
      <c r="J100" s="5"/>
    </row>
    <row r="101" spans="2:10" ht="15">
      <c r="B101" s="5"/>
      <c r="C101" s="10"/>
      <c r="D101" s="5"/>
      <c r="E101" s="5"/>
      <c r="F101" s="38"/>
      <c r="G101" s="50"/>
      <c r="H101" s="5"/>
      <c r="I101" s="57"/>
      <c r="J101" s="5"/>
    </row>
    <row r="102" spans="2:10" ht="15">
      <c r="B102" s="5" t="s">
        <v>59</v>
      </c>
      <c r="C102" s="10"/>
      <c r="D102" s="5"/>
      <c r="E102" s="5"/>
      <c r="F102" s="5"/>
      <c r="G102" s="5"/>
      <c r="H102" s="5"/>
      <c r="I102" s="5"/>
      <c r="J102" s="5"/>
    </row>
    <row r="103" spans="2:10" ht="15.75" thickBot="1">
      <c r="B103" s="5"/>
      <c r="C103" s="10"/>
      <c r="D103" s="5"/>
      <c r="E103" s="5"/>
      <c r="F103" s="38"/>
      <c r="G103" s="50"/>
      <c r="H103" s="5"/>
      <c r="I103" s="57"/>
      <c r="J103" s="5"/>
    </row>
    <row r="104" spans="2:10" ht="15">
      <c r="B104" s="11"/>
      <c r="C104" s="3"/>
      <c r="D104" s="12"/>
      <c r="E104" s="12"/>
      <c r="F104" s="35" t="s">
        <v>7</v>
      </c>
      <c r="G104" s="71">
        <f>G79*G78</f>
        <v>20.833333333333332</v>
      </c>
      <c r="H104" s="13" t="s">
        <v>4</v>
      </c>
      <c r="I104" s="5"/>
      <c r="J104" s="5"/>
    </row>
    <row r="105" spans="2:10" ht="15">
      <c r="B105" s="14"/>
      <c r="C105" s="2"/>
      <c r="D105" s="15"/>
      <c r="E105" s="15"/>
      <c r="F105" s="36" t="s">
        <v>5</v>
      </c>
      <c r="G105" s="72">
        <f>G104+G77+G81+G82+G83</f>
        <v>62.33333333333333</v>
      </c>
      <c r="H105" s="16" t="s">
        <v>4</v>
      </c>
      <c r="I105" s="5"/>
      <c r="J105" s="5"/>
    </row>
    <row r="106" spans="2:10" ht="15">
      <c r="B106" s="14"/>
      <c r="C106" s="54"/>
      <c r="D106" s="51"/>
      <c r="E106" s="51"/>
      <c r="F106" s="55"/>
      <c r="G106" s="56"/>
      <c r="H106" s="16"/>
      <c r="I106" s="5"/>
      <c r="J106" s="5"/>
    </row>
    <row r="107" spans="2:10" ht="15">
      <c r="B107" s="14"/>
      <c r="C107" s="2"/>
      <c r="D107" s="15"/>
      <c r="E107" s="15"/>
      <c r="F107" s="36" t="s">
        <v>11</v>
      </c>
      <c r="G107" s="76">
        <f>G105*G75/G76/60</f>
        <v>259.72222222222223</v>
      </c>
      <c r="H107" s="16" t="s">
        <v>3</v>
      </c>
      <c r="I107" s="57" t="s">
        <v>23</v>
      </c>
      <c r="J107" s="5"/>
    </row>
    <row r="108" spans="2:10" ht="15">
      <c r="B108" s="14"/>
      <c r="C108" s="15"/>
      <c r="D108" s="15"/>
      <c r="E108" s="15"/>
      <c r="F108" s="60" t="s">
        <v>45</v>
      </c>
      <c r="G108" s="77">
        <f>G107/G80</f>
        <v>1.038888888888889</v>
      </c>
      <c r="H108" s="16" t="s">
        <v>12</v>
      </c>
      <c r="I108" s="5"/>
      <c r="J108" s="5"/>
    </row>
    <row r="109" spans="2:10" ht="15">
      <c r="B109" s="14"/>
      <c r="C109" s="15"/>
      <c r="D109" s="15"/>
      <c r="E109" s="15"/>
      <c r="F109" s="66" t="s">
        <v>53</v>
      </c>
      <c r="G109" s="19">
        <f>TRUNC(G108)+1</f>
        <v>2</v>
      </c>
      <c r="H109" s="16" t="s">
        <v>12</v>
      </c>
      <c r="I109" s="5"/>
      <c r="J109" s="5"/>
    </row>
    <row r="110" spans="2:10" ht="15">
      <c r="B110" s="14"/>
      <c r="C110" s="15"/>
      <c r="D110" s="15"/>
      <c r="E110" s="15"/>
      <c r="F110" s="66"/>
      <c r="G110" s="52"/>
      <c r="H110" s="16"/>
      <c r="I110" s="5"/>
      <c r="J110" s="5"/>
    </row>
    <row r="111" spans="2:10" ht="15">
      <c r="B111" s="14"/>
      <c r="C111" s="15"/>
      <c r="D111" s="15"/>
      <c r="E111" s="15"/>
      <c r="F111" s="66" t="s">
        <v>54</v>
      </c>
      <c r="G111" s="56">
        <f>G79/G80</f>
        <v>1</v>
      </c>
      <c r="H111" s="16" t="s">
        <v>57</v>
      </c>
      <c r="I111" s="57" t="s">
        <v>19</v>
      </c>
      <c r="J111" s="5"/>
    </row>
    <row r="112" spans="2:10" ht="15">
      <c r="B112" s="14"/>
      <c r="C112" s="15"/>
      <c r="D112" s="15"/>
      <c r="E112" s="15"/>
      <c r="F112" s="66"/>
      <c r="G112" s="52"/>
      <c r="H112" s="16"/>
      <c r="I112" s="58"/>
      <c r="J112" s="5"/>
    </row>
    <row r="113" spans="2:10" ht="15">
      <c r="B113" s="14"/>
      <c r="C113" s="51"/>
      <c r="D113" s="51"/>
      <c r="E113" s="51"/>
      <c r="F113" s="36" t="s">
        <v>21</v>
      </c>
      <c r="G113" s="76">
        <f>G107*(1+G84)</f>
        <v>311.6666666666667</v>
      </c>
      <c r="H113" s="16" t="s">
        <v>3</v>
      </c>
      <c r="I113" s="57" t="s">
        <v>22</v>
      </c>
      <c r="J113" s="5"/>
    </row>
    <row r="114" spans="2:10" ht="15">
      <c r="B114" s="14"/>
      <c r="C114" s="51"/>
      <c r="D114" s="51"/>
      <c r="E114" s="51"/>
      <c r="F114" s="36" t="s">
        <v>10</v>
      </c>
      <c r="G114" s="76">
        <f>G113+G79</f>
        <v>561.6666666666667</v>
      </c>
      <c r="H114" s="16" t="s">
        <v>3</v>
      </c>
      <c r="I114" s="57" t="s">
        <v>46</v>
      </c>
      <c r="J114" s="5"/>
    </row>
    <row r="115" spans="2:10" ht="15">
      <c r="B115" s="14"/>
      <c r="C115" s="2"/>
      <c r="D115" s="15"/>
      <c r="E115" s="15"/>
      <c r="F115" s="36" t="s">
        <v>48</v>
      </c>
      <c r="G115" s="77">
        <f>G114/G80</f>
        <v>2.246666666666667</v>
      </c>
      <c r="H115" s="16" t="s">
        <v>12</v>
      </c>
      <c r="J115" s="5"/>
    </row>
    <row r="116" spans="2:10" ht="15.75" thickBot="1">
      <c r="B116" s="14"/>
      <c r="C116" s="2"/>
      <c r="D116" s="15"/>
      <c r="E116" s="15"/>
      <c r="F116" s="66" t="s">
        <v>55</v>
      </c>
      <c r="G116" s="19">
        <f>TRUNC(G115)+1</f>
        <v>3</v>
      </c>
      <c r="H116" s="16" t="s">
        <v>12</v>
      </c>
      <c r="I116" s="5"/>
      <c r="J116" s="5"/>
    </row>
    <row r="117" spans="2:10" ht="15">
      <c r="B117" s="12"/>
      <c r="C117" s="3"/>
      <c r="D117" s="12"/>
      <c r="E117" s="12"/>
      <c r="F117" s="3"/>
      <c r="G117" s="78"/>
      <c r="H117" s="12"/>
      <c r="I117" s="5"/>
      <c r="J117" s="5"/>
    </row>
    <row r="118" spans="2:10" ht="15">
      <c r="B118" s="10" t="s">
        <v>70</v>
      </c>
      <c r="C118" s="15"/>
      <c r="D118" s="15"/>
      <c r="E118" s="15"/>
      <c r="F118" s="2"/>
      <c r="G118" s="51"/>
      <c r="H118" s="15"/>
      <c r="I118" s="5"/>
      <c r="J118" s="5"/>
    </row>
    <row r="119" spans="2:8" ht="15">
      <c r="B119" s="5" t="s">
        <v>71</v>
      </c>
      <c r="C119" s="2"/>
      <c r="D119" s="2"/>
      <c r="E119" s="2"/>
      <c r="F119" s="2"/>
      <c r="G119" s="2"/>
      <c r="H119" s="2"/>
    </row>
    <row r="120" ht="15">
      <c r="B120" s="79" t="s">
        <v>72</v>
      </c>
    </row>
  </sheetData>
  <sheetProtection/>
  <mergeCells count="3">
    <mergeCell ref="I55:J55"/>
    <mergeCell ref="I87:J87"/>
    <mergeCell ref="B4:H18"/>
  </mergeCells>
  <printOptions/>
  <pageMargins left="0.7874015748031497" right="0.7874015748031497" top="0.78" bottom="0.53" header="0.5118110236220472" footer="0.18"/>
  <pageSetup fitToHeight="1" fitToWidth="1" horizontalDpi="600" verticalDpi="600" orientation="portrait" paperSize="9" scale="41" r:id="rId2"/>
  <headerFooter alignWithMargins="0">
    <oddHeader>&amp;L&amp;F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lassallj</cp:lastModifiedBy>
  <cp:lastPrinted>2012-03-23T13:14:04Z</cp:lastPrinted>
  <dcterms:created xsi:type="dcterms:W3CDTF">2003-11-19T10:30:01Z</dcterms:created>
  <dcterms:modified xsi:type="dcterms:W3CDTF">2012-12-11T20:35:20Z</dcterms:modified>
  <cp:category/>
  <cp:version/>
  <cp:contentType/>
  <cp:contentStatus/>
</cp:coreProperties>
</file>